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240" windowHeight="9150" activeTab="1"/>
  </bookViews>
  <sheets>
    <sheet name="Directions " sheetId="1" r:id="rId1"/>
    <sheet name="Attendance Sheet" sheetId="2" r:id="rId2"/>
    <sheet name="New Tally" sheetId="3" state="hidden" r:id="rId3"/>
  </sheets>
  <definedNames>
    <definedName name="Frmla1">'Attendance Sheet'!$I$175</definedName>
    <definedName name="Frmla2">'Attendance Sheet'!$I$177</definedName>
    <definedName name="Frmla3">'Attendance Sheet'!$I$178</definedName>
    <definedName name="_xlnm.Print_Area" localSheetId="1">'Attendance Sheet'!$A$1:$AS$38</definedName>
    <definedName name="_xlnm.Print_Titles" localSheetId="1">'Attendance Sheet'!$17:$20</definedName>
  </definedNames>
  <calcPr fullCalcOnLoad="1"/>
</workbook>
</file>

<file path=xl/comments2.xml><?xml version="1.0" encoding="utf-8"?>
<comments xmlns="http://schemas.openxmlformats.org/spreadsheetml/2006/main">
  <authors>
    <author>EC</author>
    <author>New Ron</author>
  </authors>
  <commentList>
    <comment ref="G19" authorId="0">
      <text>
        <r>
          <rPr>
            <b/>
            <sz val="8"/>
            <rFont val="Tahoma"/>
            <family val="0"/>
          </rPr>
          <t>Medicaid ID: This ID should be ELEVEN digits long</t>
        </r>
        <r>
          <rPr>
            <sz val="8"/>
            <rFont val="Tahoma"/>
            <family val="0"/>
          </rPr>
          <t xml:space="preserve">
</t>
        </r>
      </text>
    </comment>
    <comment ref="I19" authorId="0">
      <text>
        <r>
          <rPr>
            <sz val="8"/>
            <rFont val="Tahoma"/>
            <family val="0"/>
          </rPr>
          <t xml:space="preserve">SSN in the following format: 123-34-5678
</t>
        </r>
      </text>
    </comment>
    <comment ref="F19" authorId="1">
      <text>
        <r>
          <rPr>
            <b/>
            <sz val="9"/>
            <rFont val="Tahoma"/>
            <family val="0"/>
          </rPr>
          <t>Chessie Client ID: This ID is seven digits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<sst xmlns="http://schemas.openxmlformats.org/spreadsheetml/2006/main" count="110" uniqueCount="99">
  <si>
    <t>Attendance Invoice Instructions:</t>
  </si>
  <si>
    <t xml:space="preserve">1. In the upper portion of the form, complete all of the "Required" items for your organization.  </t>
  </si>
  <si>
    <t>Note:A new addition to the Attendance Invoice is the “County Code”. Please select the appropriate placement County that corresponds to your Agency provided in the drop</t>
  </si>
  <si>
    <t>down box located next to the DHR agency information.</t>
  </si>
  <si>
    <t>In the "Provider ID " box, we request that you enter your Federal Tax Identification Number.</t>
  </si>
  <si>
    <t xml:space="preserve">2.Complete all of the items in the yellow on the lower portion of the form.  </t>
  </si>
  <si>
    <t xml:space="preserve">This information is of vital importance to the completion of the claim, please review this data to ensure the accruacy of your entries.  </t>
  </si>
  <si>
    <t>Additional forms will be required if there are more than 65 children in the facility.</t>
  </si>
  <si>
    <t xml:space="preserve">3.  Enter the "Begin" and "End" dates that each child was in the program for the month being invoiced.  </t>
  </si>
  <si>
    <t xml:space="preserve">This will include overnight stays outside of the facility, as long as the child was not discharged.  </t>
  </si>
  <si>
    <t>(Ex: if a child was in placement for the entire month, enter the first and last dates of the month).</t>
  </si>
  <si>
    <t>4.  Complete the Daily Attendance section for each child.  If the child was PHYSICALLY in the facility, enter "Y".  If the child was absent overnight ((e.g., home visit), enter "N".</t>
  </si>
  <si>
    <t>Data input is necessary in order to accurately transfer attendance information to the invoice.</t>
  </si>
  <si>
    <t>5.  Review for accuracy to include verifying that no error codes are noted.</t>
  </si>
  <si>
    <t>State of Maryland       
PURCHASE OF RESIDENTIAL CARE - ATTENDANCE SHEET
LOCAL DEPARTMENT OF SOCIAL SERVICES</t>
  </si>
  <si>
    <t>SERVICE MONTH</t>
  </si>
  <si>
    <t>FACILITY NAME</t>
  </si>
  <si>
    <t>COUNTY CODE</t>
  </si>
  <si>
    <t>AGENCY</t>
  </si>
  <si>
    <t>PROVIDER ADDRESS</t>
  </si>
  <si>
    <t>PROVIDER TELEPHONE #</t>
  </si>
  <si>
    <t>DHR</t>
  </si>
  <si>
    <t>Calvert County DSS</t>
  </si>
  <si>
    <t>PROVIDER CITY, STATE, ZIP</t>
  </si>
  <si>
    <t>EMAIL ADDRESS</t>
  </si>
  <si>
    <t>ADDRESS</t>
  </si>
  <si>
    <t>PROVIDER CONTACT PERSON</t>
  </si>
  <si>
    <t>Provider Tax ID #</t>
  </si>
  <si>
    <t>CITY, STATE, ZIP</t>
  </si>
  <si>
    <t>TOTAL DAYS IN
PROGRAM THIS MONTH</t>
  </si>
  <si>
    <t>DAILY ATTENDANCE FOR THE INVOICE MONTH
(Y OR N REQUIRED FOR EACH DATE FROM BEGIN TO END)</t>
  </si>
  <si>
    <t>TOTAL</t>
  </si>
  <si>
    <t>DAYS</t>
  </si>
  <si>
    <t>NAME</t>
  </si>
  <si>
    <t>Date of Birth</t>
  </si>
  <si>
    <t>SSN</t>
  </si>
  <si>
    <t>TFC or RGH</t>
  </si>
  <si>
    <t>PROGRAM NAME</t>
  </si>
  <si>
    <t>(a)
BEGIN</t>
  </si>
  <si>
    <t>(b)
END</t>
  </si>
  <si>
    <t>IN</t>
  </si>
  <si>
    <t>OUT</t>
  </si>
  <si>
    <t>IN &amp; OUT</t>
  </si>
  <si>
    <t>BILLED</t>
  </si>
  <si>
    <t>First</t>
  </si>
  <si>
    <t>MI</t>
  </si>
  <si>
    <t>Last</t>
  </si>
  <si>
    <t>TFC</t>
  </si>
  <si>
    <t>RGH</t>
  </si>
  <si>
    <t>Allegany County DSS</t>
  </si>
  <si>
    <t>Anne Arundel County DSS</t>
  </si>
  <si>
    <t>Baltimore County DSS</t>
  </si>
  <si>
    <t>Caroline County DSS</t>
  </si>
  <si>
    <t>Carroll County DSS</t>
  </si>
  <si>
    <t>Cecil County DSS</t>
  </si>
  <si>
    <t>Charles County DSS</t>
  </si>
  <si>
    <t>Dorchester County DSS</t>
  </si>
  <si>
    <t>Frederick County DSS</t>
  </si>
  <si>
    <t>Garrett County DSS</t>
  </si>
  <si>
    <t>Harford County DSS</t>
  </si>
  <si>
    <t>Howard County DSS</t>
  </si>
  <si>
    <t>Kent County DSS</t>
  </si>
  <si>
    <t>Montgomery County DSS</t>
  </si>
  <si>
    <t>Prince George's County DSS</t>
  </si>
  <si>
    <t>Queen Anne's County DSS</t>
  </si>
  <si>
    <t>St. Mary's County DSS</t>
  </si>
  <si>
    <t>Somerset County DSS</t>
  </si>
  <si>
    <t>Talbot County DSS</t>
  </si>
  <si>
    <t>Washington County DSS</t>
  </si>
  <si>
    <t>Wicomico County DSS</t>
  </si>
  <si>
    <t>Worcester County DSS</t>
  </si>
  <si>
    <t>Baltimore City DSS</t>
  </si>
  <si>
    <t>Medicaid ID</t>
  </si>
  <si>
    <t>Program Name</t>
  </si>
  <si>
    <t>Invoice Month:</t>
  </si>
  <si>
    <t>Numerical Detailed Days of Care</t>
  </si>
  <si>
    <t>M.I.</t>
  </si>
  <si>
    <t>DSS Client ID</t>
  </si>
  <si>
    <t>Facility NPI #</t>
  </si>
  <si>
    <t>County Code</t>
  </si>
  <si>
    <t>Chessie ID</t>
  </si>
  <si>
    <t>Provider Name</t>
  </si>
  <si>
    <t>Type of Care</t>
  </si>
  <si>
    <t>Begin Date</t>
  </si>
  <si>
    <t>End Date</t>
  </si>
  <si>
    <t>Billable Days</t>
  </si>
  <si>
    <t>Rate</t>
  </si>
  <si>
    <t xml:space="preserve">Monthly Claim Amt. </t>
  </si>
  <si>
    <t>Agency</t>
  </si>
  <si>
    <t>MdRehab@dhr.state.md.us</t>
  </si>
  <si>
    <t>Chessie Client ID #</t>
  </si>
  <si>
    <t>Provider MMIS #</t>
  </si>
  <si>
    <t xml:space="preserve"> Medicaid Client
ID#</t>
  </si>
  <si>
    <t>Revised: September 2011</t>
  </si>
  <si>
    <t>6,.Save file in the following format: PROVIDERNAME-DSSMMYY (e.g., GroupHome-BDSS0308).  Rename the file each month.</t>
  </si>
  <si>
    <t xml:space="preserve">7.  E-mail the file by the 10th of each month to:  </t>
  </si>
  <si>
    <t>8.  Please do not email attendance sheets to the program contact person.</t>
  </si>
  <si>
    <t>SSA/SONGH-13-001</t>
  </si>
  <si>
    <t>Attachment 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</si>
</sst>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\-yy"/>
    <numFmt numFmtId="166" formatCode="[$-409]dddd\,\ mmmm\ dd\,\ yyyy"/>
    <numFmt numFmtId="167" formatCode="[$-409]mmmm\-yy;@"/>
    <numFmt numFmtId="168" formatCode="m/d/yy;@"/>
    <numFmt numFmtId="169" formatCode="mmm\-yyyy"/>
    <numFmt numFmtId="170" formatCode="[$-409]h:mm:ss\ AM/PM"/>
    <numFmt numFmtId="171" formatCode="000\-00\-0000"/>
    <numFmt numFmtId="172" formatCode="mm/dd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  <numFmt numFmtId="178" formatCode="&quot;$&quot;#,##0.00"/>
    <numFmt numFmtId="179" formatCode="mm/dd/yyyy"/>
    <numFmt numFmtId="180" formatCode="00.0"/>
    <numFmt numFmtId="181" formatCode="00"/>
    <numFmt numFmtId="182" formatCode="0\2"/>
    <numFmt numFmtId="183" formatCode="\5###,###,###"/>
  </numFmts>
  <fonts count="6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3"/>
      <color indexed="10"/>
      <name val="Arial"/>
      <family val="0"/>
    </font>
    <font>
      <sz val="13"/>
      <name val="Arial"/>
      <family val="0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14"/>
      <name val="Arial"/>
      <family val="2"/>
    </font>
    <font>
      <b/>
      <sz val="10"/>
      <color indexed="56"/>
      <name val="Courier New"/>
      <family val="3"/>
    </font>
    <font>
      <sz val="10"/>
      <color indexed="8"/>
      <name val="Verdana"/>
      <family val="2"/>
    </font>
    <font>
      <sz val="12"/>
      <name val="Times New Roman"/>
      <family val="1"/>
    </font>
    <font>
      <b/>
      <sz val="8"/>
      <name val="Tahoma"/>
      <family val="0"/>
    </font>
    <font>
      <sz val="10"/>
      <color indexed="10"/>
      <name val="Arial"/>
      <family val="0"/>
    </font>
    <font>
      <b/>
      <sz val="24"/>
      <color indexed="10"/>
      <name val="Times New Roman"/>
      <family val="1"/>
    </font>
    <font>
      <sz val="12"/>
      <color indexed="10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u val="single"/>
      <sz val="10"/>
      <color indexed="12"/>
      <name val="Times New Roman"/>
      <family val="0"/>
    </font>
    <font>
      <b/>
      <u val="single"/>
      <sz val="10"/>
      <color indexed="12"/>
      <name val="Times New Roman"/>
      <family val="1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67" fontId="25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68" fontId="9" fillId="0" borderId="0" xfId="0" applyNumberFormat="1" applyFont="1" applyAlignment="1">
      <alignment/>
    </xf>
    <xf numFmtId="168" fontId="0" fillId="0" borderId="0" xfId="0" applyNumberFormat="1" applyAlignment="1">
      <alignment horizontal="left"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5" fillId="34" borderId="11" xfId="0" applyFont="1" applyFill="1" applyBorder="1" applyAlignment="1" applyProtection="1">
      <alignment horizontal="center"/>
      <protection locked="0"/>
    </xf>
    <xf numFmtId="1" fontId="5" fillId="34" borderId="11" xfId="0" applyNumberFormat="1" applyFont="1" applyFill="1" applyBorder="1" applyAlignment="1" applyProtection="1">
      <alignment horizontal="center" wrapText="1"/>
      <protection locked="0"/>
    </xf>
    <xf numFmtId="49" fontId="5" fillId="34" borderId="11" xfId="0" applyNumberFormat="1" applyFont="1" applyFill="1" applyBorder="1" applyAlignment="1" applyProtection="1">
      <alignment horizontal="center"/>
      <protection locked="0"/>
    </xf>
    <xf numFmtId="172" fontId="5" fillId="34" borderId="11" xfId="0" applyNumberFormat="1" applyFont="1" applyFill="1" applyBorder="1" applyAlignment="1" applyProtection="1">
      <alignment horizontal="center"/>
      <protection locked="0"/>
    </xf>
    <xf numFmtId="171" fontId="5" fillId="34" borderId="11" xfId="0" applyNumberFormat="1" applyFont="1" applyFill="1" applyBorder="1" applyAlignment="1" applyProtection="1">
      <alignment horizontal="center"/>
      <protection locked="0"/>
    </xf>
    <xf numFmtId="1" fontId="5" fillId="34" borderId="11" xfId="0" applyNumberFormat="1" applyFont="1" applyFill="1" applyBorder="1" applyAlignment="1" applyProtection="1">
      <alignment horizontal="center"/>
      <protection locked="0"/>
    </xf>
    <xf numFmtId="49" fontId="5" fillId="34" borderId="11" xfId="0" applyNumberFormat="1" applyFont="1" applyFill="1" applyBorder="1" applyAlignment="1" applyProtection="1">
      <alignment horizontal="center" wrapText="1"/>
      <protection locked="0"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horizontal="center"/>
      <protection locked="0"/>
    </xf>
    <xf numFmtId="4" fontId="8" fillId="0" borderId="0" xfId="0" applyNumberFormat="1" applyFont="1" applyAlignment="1">
      <alignment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179" fontId="8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49" fontId="8" fillId="0" borderId="0" xfId="0" applyNumberFormat="1" applyFont="1" applyFill="1" applyAlignment="1">
      <alignment/>
    </xf>
    <xf numFmtId="179" fontId="8" fillId="0" borderId="0" xfId="0" applyNumberFormat="1" applyFont="1" applyFill="1" applyAlignment="1">
      <alignment/>
    </xf>
    <xf numFmtId="179" fontId="9" fillId="0" borderId="0" xfId="0" applyNumberFormat="1" applyFont="1" applyFill="1" applyAlignment="1">
      <alignment/>
    </xf>
    <xf numFmtId="49" fontId="17" fillId="0" borderId="0" xfId="0" applyNumberFormat="1" applyFont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0" fillId="33" borderId="14" xfId="0" applyFill="1" applyBorder="1" applyAlignment="1" applyProtection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36" borderId="20" xfId="0" applyFill="1" applyBorder="1" applyAlignment="1" applyProtection="1">
      <alignment horizontal="left" vertical="center"/>
      <protection locked="0"/>
    </xf>
    <xf numFmtId="0" fontId="0" fillId="36" borderId="10" xfId="0" applyFill="1" applyBorder="1" applyAlignment="1" applyProtection="1">
      <alignment horizontal="left" vertical="center"/>
      <protection locked="0"/>
    </xf>
    <xf numFmtId="0" fontId="0" fillId="36" borderId="21" xfId="0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8" fontId="0" fillId="0" borderId="19" xfId="0" applyNumberFormat="1" applyBorder="1" applyAlignment="1" applyProtection="1">
      <alignment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168" fontId="0" fillId="0" borderId="10" xfId="0" applyNumberFormat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164" fontId="6" fillId="0" borderId="0" xfId="0" applyNumberFormat="1" applyFont="1" applyBorder="1" applyAlignment="1" applyProtection="1">
      <alignment horizontal="left" wrapText="1"/>
      <protection locked="0"/>
    </xf>
    <xf numFmtId="164" fontId="0" fillId="0" borderId="0" xfId="0" applyNumberFormat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167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2" fillId="34" borderId="11" xfId="0" applyFont="1" applyFill="1" applyBorder="1" applyAlignment="1" applyProtection="1">
      <alignment horizontal="center"/>
      <protection locked="0"/>
    </xf>
    <xf numFmtId="49" fontId="22" fillId="34" borderId="11" xfId="0" applyNumberFormat="1" applyFont="1" applyFill="1" applyBorder="1" applyAlignment="1" applyProtection="1">
      <alignment horizontal="center" wrapText="1"/>
      <protection locked="0"/>
    </xf>
    <xf numFmtId="49" fontId="22" fillId="34" borderId="11" xfId="0" applyNumberFormat="1" applyFont="1" applyFill="1" applyBorder="1" applyAlignment="1" applyProtection="1">
      <alignment horizontal="center"/>
      <protection locked="0"/>
    </xf>
    <xf numFmtId="172" fontId="22" fillId="34" borderId="11" xfId="0" applyNumberFormat="1" applyFont="1" applyFill="1" applyBorder="1" applyAlignment="1" applyProtection="1">
      <alignment horizontal="center"/>
      <protection locked="0"/>
    </xf>
    <xf numFmtId="171" fontId="22" fillId="34" borderId="11" xfId="0" applyNumberFormat="1" applyFont="1" applyFill="1" applyBorder="1" applyAlignment="1" applyProtection="1">
      <alignment horizontal="center"/>
      <protection locked="0"/>
    </xf>
    <xf numFmtId="1" fontId="22" fillId="34" borderId="11" xfId="0" applyNumberFormat="1" applyFont="1" applyFill="1" applyBorder="1" applyAlignment="1" applyProtection="1">
      <alignment horizontal="center"/>
      <protection locked="0"/>
    </xf>
    <xf numFmtId="1" fontId="22" fillId="34" borderId="11" xfId="0" applyNumberFormat="1" applyFont="1" applyFill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vertical="center" wrapText="1"/>
      <protection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6" fillId="0" borderId="0" xfId="53" applyNumberFormat="1" applyFont="1" applyAlignment="1" applyProtection="1">
      <alignment/>
      <protection/>
    </xf>
    <xf numFmtId="0" fontId="27" fillId="0" borderId="0" xfId="0" applyFont="1" applyAlignment="1">
      <alignment/>
    </xf>
    <xf numFmtId="0" fontId="3" fillId="0" borderId="0" xfId="0" applyFont="1" applyAlignment="1">
      <alignment/>
    </xf>
    <xf numFmtId="0" fontId="5" fillId="34" borderId="31" xfId="0" applyFont="1" applyFill="1" applyBorder="1" applyAlignment="1" applyProtection="1">
      <alignment horizontal="left"/>
      <protection locked="0"/>
    </xf>
    <xf numFmtId="0" fontId="5" fillId="34" borderId="30" xfId="0" applyFont="1" applyFill="1" applyBorder="1" applyAlignment="1" applyProtection="1">
      <alignment horizontal="left"/>
      <protection locked="0"/>
    </xf>
    <xf numFmtId="0" fontId="5" fillId="34" borderId="18" xfId="0" applyFont="1" applyFill="1" applyBorder="1" applyAlignment="1" applyProtection="1">
      <alignment horizontal="left"/>
      <protection locked="0"/>
    </xf>
    <xf numFmtId="0" fontId="2" fillId="0" borderId="22" xfId="0" applyFont="1" applyFill="1" applyBorder="1" applyAlignment="1" applyProtection="1">
      <alignment horizontal="left" vertical="top"/>
      <protection/>
    </xf>
    <xf numFmtId="0" fontId="2" fillId="0" borderId="19" xfId="0" applyFont="1" applyFill="1" applyBorder="1" applyAlignment="1" applyProtection="1">
      <alignment horizontal="left" vertical="top"/>
      <protection/>
    </xf>
    <xf numFmtId="0" fontId="22" fillId="34" borderId="31" xfId="0" applyFont="1" applyFill="1" applyBorder="1" applyAlignment="1" applyProtection="1">
      <alignment horizontal="left"/>
      <protection locked="0"/>
    </xf>
    <xf numFmtId="0" fontId="22" fillId="34" borderId="30" xfId="0" applyFont="1" applyFill="1" applyBorder="1" applyAlignment="1" applyProtection="1">
      <alignment horizontal="left"/>
      <protection locked="0"/>
    </xf>
    <xf numFmtId="0" fontId="22" fillId="34" borderId="18" xfId="0" applyFont="1" applyFill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5" fillId="34" borderId="32" xfId="0" applyFont="1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 horizontal="center" vertical="center" wrapText="1"/>
      <protection/>
    </xf>
    <xf numFmtId="0" fontId="0" fillId="34" borderId="2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165" fontId="5" fillId="34" borderId="16" xfId="0" applyNumberFormat="1" applyFont="1" applyFill="1" applyBorder="1" applyAlignment="1" applyProtection="1">
      <alignment horizontal="left" vertical="center"/>
      <protection locked="0"/>
    </xf>
    <xf numFmtId="0" fontId="0" fillId="34" borderId="0" xfId="0" applyFill="1" applyBorder="1" applyAlignment="1" applyProtection="1">
      <alignment horizontal="left" vertical="center"/>
      <protection locked="0"/>
    </xf>
    <xf numFmtId="0" fontId="0" fillId="34" borderId="27" xfId="0" applyFill="1" applyBorder="1" applyAlignment="1" applyProtection="1">
      <alignment horizontal="left" vertical="center"/>
      <protection locked="0"/>
    </xf>
    <xf numFmtId="0" fontId="0" fillId="34" borderId="34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21" xfId="0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5" fillId="34" borderId="33" xfId="0" applyFont="1" applyFill="1" applyBorder="1" applyAlignment="1" applyProtection="1">
      <alignment horizontal="left" vertical="center" wrapText="1"/>
      <protection locked="0"/>
    </xf>
    <xf numFmtId="0" fontId="0" fillId="34" borderId="0" xfId="0" applyFill="1" applyAlignment="1" applyProtection="1">
      <alignment horizontal="left" vertical="center" wrapText="1"/>
      <protection locked="0"/>
    </xf>
    <xf numFmtId="0" fontId="0" fillId="34" borderId="33" xfId="0" applyFill="1" applyBorder="1" applyAlignment="1" applyProtection="1">
      <alignment horizontal="left" vertical="center" wrapText="1"/>
      <protection locked="0"/>
    </xf>
    <xf numFmtId="182" fontId="0" fillId="34" borderId="0" xfId="0" applyNumberFormat="1" applyFill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top" wrapText="1"/>
      <protection/>
    </xf>
    <xf numFmtId="0" fontId="0" fillId="0" borderId="19" xfId="0" applyBorder="1" applyAlignment="1" applyProtection="1">
      <alignment horizontal="left" vertical="top" wrapText="1"/>
      <protection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36" xfId="0" applyFont="1" applyBorder="1" applyAlignment="1" applyProtection="1">
      <alignment horizontal="center" wrapText="1"/>
      <protection locked="0"/>
    </xf>
    <xf numFmtId="0" fontId="0" fillId="0" borderId="37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34" borderId="0" xfId="0" applyFill="1" applyBorder="1" applyAlignment="1" applyProtection="1">
      <alignment horizontal="left" vertical="center" wrapText="1"/>
      <protection locked="0"/>
    </xf>
    <xf numFmtId="0" fontId="0" fillId="34" borderId="10" xfId="0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top"/>
      <protection/>
    </xf>
    <xf numFmtId="0" fontId="0" fillId="0" borderId="27" xfId="0" applyBorder="1" applyAlignment="1" applyProtection="1">
      <alignment horizontal="left" vertical="top"/>
      <protection/>
    </xf>
    <xf numFmtId="0" fontId="0" fillId="34" borderId="20" xfId="0" applyFill="1" applyBorder="1" applyAlignment="1" applyProtection="1">
      <alignment horizontal="left" vertical="center" wrapText="1"/>
      <protection locked="0"/>
    </xf>
    <xf numFmtId="0" fontId="15" fillId="0" borderId="18" xfId="0" applyFont="1" applyBorder="1" applyAlignment="1" applyProtection="1">
      <alignment horizontal="center" vertical="top"/>
      <protection/>
    </xf>
    <xf numFmtId="0" fontId="15" fillId="0" borderId="40" xfId="0" applyFont="1" applyBorder="1" applyAlignment="1" applyProtection="1">
      <alignment horizontal="center" vertical="top"/>
      <protection/>
    </xf>
    <xf numFmtId="0" fontId="15" fillId="0" borderId="30" xfId="0" applyFont="1" applyBorder="1" applyAlignment="1" applyProtection="1">
      <alignment horizontal="center" vertical="top"/>
      <protection/>
    </xf>
    <xf numFmtId="49" fontId="5" fillId="34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27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34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21" xfId="0" applyNumberFormat="1" applyFont="1" applyFill="1" applyBorder="1" applyAlignment="1" applyProtection="1">
      <alignment horizontal="left" vertical="center" wrapText="1"/>
      <protection locked="0"/>
    </xf>
    <xf numFmtId="0" fontId="5" fillId="34" borderId="33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left" vertical="top"/>
      <protection/>
    </xf>
    <xf numFmtId="0" fontId="2" fillId="0" borderId="19" xfId="0" applyFont="1" applyBorder="1" applyAlignment="1" applyProtection="1">
      <alignment horizontal="left" vertical="top"/>
      <protection/>
    </xf>
    <xf numFmtId="168" fontId="2" fillId="0" borderId="24" xfId="0" applyNumberFormat="1" applyFont="1" applyBorder="1" applyAlignment="1" applyProtection="1">
      <alignment horizontal="center" vertical="center" wrapText="1"/>
      <protection/>
    </xf>
    <xf numFmtId="168" fontId="2" fillId="0" borderId="28" xfId="0" applyNumberFormat="1" applyFont="1" applyBorder="1" applyAlignment="1" applyProtection="1">
      <alignment horizontal="center" vertical="center" wrapText="1"/>
      <protection/>
    </xf>
    <xf numFmtId="49" fontId="5" fillId="34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49" fontId="2" fillId="0" borderId="38" xfId="0" applyNumberFormat="1" applyFont="1" applyFill="1" applyBorder="1" applyAlignment="1" applyProtection="1">
      <alignment horizontal="left" vertical="center" wrapText="1"/>
      <protection/>
    </xf>
    <xf numFmtId="49" fontId="2" fillId="0" borderId="19" xfId="0" applyNumberFormat="1" applyFont="1" applyFill="1" applyBorder="1" applyAlignment="1" applyProtection="1">
      <alignment horizontal="left" vertical="center" wrapText="1"/>
      <protection/>
    </xf>
    <xf numFmtId="49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center" wrapText="1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left" vertical="top"/>
      <protection/>
    </xf>
    <xf numFmtId="49" fontId="2" fillId="0" borderId="38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 applyProtection="1">
      <alignment horizontal="left" vertical="center"/>
      <protection locked="0"/>
    </xf>
    <xf numFmtId="0" fontId="5" fillId="34" borderId="27" xfId="0" applyFont="1" applyFill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 applyProtection="1">
      <alignment horizontal="left" vertical="center" wrapText="1"/>
      <protection locked="0"/>
    </xf>
    <xf numFmtId="0" fontId="5" fillId="34" borderId="20" xfId="0" applyFont="1" applyFill="1" applyBorder="1" applyAlignment="1" applyProtection="1">
      <alignment horizontal="left" vertical="center" wrapText="1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182" fontId="0" fillId="34" borderId="0" xfId="0" applyNumberFormat="1" applyFill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27" xfId="0" applyFont="1" applyFill="1" applyBorder="1" applyAlignment="1" applyProtection="1">
      <alignment horizontal="left" vertical="center" wrapText="1"/>
      <protection locked="0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21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  <xf numFmtId="49" fontId="2" fillId="35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37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8" fontId="2" fillId="35" borderId="0" xfId="0" applyNumberFormat="1" applyFont="1" applyFill="1" applyAlignment="1">
      <alignment horizontal="center" vertical="center" wrapText="1"/>
    </xf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5" borderId="0" xfId="0" applyFont="1" applyFill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dRehab@dhr.state.md.u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zoomScalePageLayoutView="0" workbookViewId="0" topLeftCell="A1">
      <selection activeCell="K29" sqref="K29"/>
    </sheetView>
  </sheetViews>
  <sheetFormatPr defaultColWidth="9.140625" defaultRowHeight="12.75"/>
  <sheetData>
    <row r="1" spans="1:7" ht="30">
      <c r="A1" s="39"/>
      <c r="B1" s="39"/>
      <c r="C1" s="39"/>
      <c r="D1" s="40" t="s">
        <v>0</v>
      </c>
      <c r="E1" s="39"/>
      <c r="F1" s="39"/>
      <c r="G1" s="39"/>
    </row>
    <row r="2" spans="1:7" ht="12.75">
      <c r="A2" s="37"/>
      <c r="B2" s="37"/>
      <c r="C2" s="37"/>
      <c r="D2" s="37"/>
      <c r="E2" s="37"/>
      <c r="F2" s="37"/>
      <c r="G2" s="37"/>
    </row>
    <row r="3" spans="1:7" ht="12.75">
      <c r="A3" s="37"/>
      <c r="B3" s="37"/>
      <c r="C3" s="37"/>
      <c r="D3" s="37"/>
      <c r="E3" s="37"/>
      <c r="F3" s="37"/>
      <c r="G3" s="37"/>
    </row>
    <row r="4" spans="1:7" ht="12.75">
      <c r="A4" s="37"/>
      <c r="B4" s="37"/>
      <c r="C4" s="37"/>
      <c r="D4" s="37"/>
      <c r="E4" s="37"/>
      <c r="F4" s="37"/>
      <c r="G4" s="37"/>
    </row>
    <row r="5" spans="1:7" ht="12.75">
      <c r="A5" s="37"/>
      <c r="B5" s="37"/>
      <c r="C5" s="37"/>
      <c r="D5" s="37"/>
      <c r="E5" s="37"/>
      <c r="F5" s="37"/>
      <c r="G5" s="37"/>
    </row>
    <row r="6" spans="1:18" ht="15.75">
      <c r="A6" s="38" t="s">
        <v>1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</row>
    <row r="7" spans="1:18" ht="12.75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</row>
    <row r="8" spans="1:18" ht="15.75">
      <c r="A8" s="38" t="s">
        <v>2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</row>
    <row r="9" spans="1:18" ht="15.75">
      <c r="A9" s="38" t="s">
        <v>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</row>
    <row r="10" spans="1:18" ht="15.75">
      <c r="A10" s="38" t="s">
        <v>4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</row>
    <row r="11" spans="1:18" ht="15.75">
      <c r="A11" s="110"/>
      <c r="B11" s="110"/>
      <c r="C11" s="110"/>
      <c r="D11" s="110"/>
      <c r="E11" s="109"/>
      <c r="F11" s="109"/>
      <c r="G11" s="109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</row>
    <row r="12" spans="1:18" ht="15.75">
      <c r="A12" s="38" t="s">
        <v>5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</row>
    <row r="13" spans="1:18" ht="15.75">
      <c r="A13" s="38" t="s">
        <v>6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</row>
    <row r="14" spans="1:18" ht="15.75">
      <c r="A14" s="38" t="s">
        <v>7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</row>
    <row r="15" spans="1:18" ht="15.75">
      <c r="A15" s="109"/>
      <c r="B15" s="109"/>
      <c r="C15" s="109"/>
      <c r="D15" s="109"/>
      <c r="E15" s="109"/>
      <c r="F15" s="109"/>
      <c r="G15" s="109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</row>
    <row r="16" spans="1:18" ht="15.75">
      <c r="A16" s="38" t="s">
        <v>8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</row>
    <row r="17" spans="1:18" ht="15.75">
      <c r="A17" s="38" t="s">
        <v>9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</row>
    <row r="18" spans="1:18" ht="15.75">
      <c r="A18" s="38" t="s">
        <v>10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</row>
    <row r="19" spans="1:18" ht="15.75">
      <c r="A19" s="109"/>
      <c r="B19" s="109"/>
      <c r="C19" s="109"/>
      <c r="D19" s="109"/>
      <c r="E19" s="109"/>
      <c r="F19" s="109"/>
      <c r="G19" s="109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</row>
    <row r="20" spans="1:18" ht="15.75">
      <c r="A20" s="38" t="s">
        <v>11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</row>
    <row r="21" spans="1:18" ht="15.75">
      <c r="A21" s="38" t="s">
        <v>12</v>
      </c>
      <c r="B21" s="38"/>
      <c r="C21" s="38"/>
      <c r="D21" s="38"/>
      <c r="E21" s="38"/>
      <c r="F21" s="38"/>
      <c r="G21" s="38"/>
      <c r="H21" s="38"/>
      <c r="I21" s="109"/>
      <c r="J21" s="109"/>
      <c r="K21" s="109"/>
      <c r="L21" s="110"/>
      <c r="M21" s="110"/>
      <c r="N21" s="110"/>
      <c r="O21" s="110"/>
      <c r="P21" s="110"/>
      <c r="Q21" s="110"/>
      <c r="R21" s="110"/>
    </row>
    <row r="22" ht="15.75">
      <c r="A22" s="109"/>
    </row>
    <row r="23" ht="15.75">
      <c r="A23" s="38" t="s">
        <v>13</v>
      </c>
    </row>
    <row r="24" ht="15.75">
      <c r="A24" s="109"/>
    </row>
    <row r="25" s="112" customFormat="1" ht="15.75">
      <c r="A25" s="111" t="s">
        <v>94</v>
      </c>
    </row>
    <row r="26" spans="1:6" s="1" customFormat="1" ht="27.75" customHeight="1">
      <c r="A26" s="1" t="s">
        <v>95</v>
      </c>
      <c r="F26" s="113" t="s">
        <v>89</v>
      </c>
    </row>
    <row r="28" s="1" customFormat="1" ht="12.75">
      <c r="A28" s="1" t="s">
        <v>96</v>
      </c>
    </row>
    <row r="30" spans="1:3" s="115" customFormat="1" ht="13.5" customHeight="1">
      <c r="A30" s="114" t="s">
        <v>93</v>
      </c>
      <c r="B30" s="114"/>
      <c r="C30" s="114"/>
    </row>
  </sheetData>
  <sheetProtection/>
  <hyperlinks>
    <hyperlink ref="F26" r:id="rId1" display="MdRehab@dhr.state.md.us"/>
  </hyperlinks>
  <printOptions/>
  <pageMargins left="0.75" right="0.75" top="1" bottom="1" header="0.5" footer="0.5"/>
  <pageSetup firstPageNumber="1" useFirstPageNumber="1" fitToHeight="1" fitToWidth="1" horizontalDpi="600" verticalDpi="600" orientation="landscape" paperSize="5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D306"/>
  <sheetViews>
    <sheetView showGridLines="0" tabSelected="1" zoomScale="75" zoomScaleNormal="75" zoomScalePageLayoutView="0" workbookViewId="0" topLeftCell="A1">
      <selection activeCell="L1" sqref="L1"/>
    </sheetView>
  </sheetViews>
  <sheetFormatPr defaultColWidth="9.140625" defaultRowHeight="12.75"/>
  <cols>
    <col min="1" max="1" width="16.57421875" style="80" bestFit="1" customWidth="1"/>
    <col min="2" max="2" width="7.00390625" style="80" bestFit="1" customWidth="1"/>
    <col min="3" max="3" width="3.57421875" style="80" bestFit="1" customWidth="1"/>
    <col min="4" max="4" width="9.140625" style="80" bestFit="1" customWidth="1"/>
    <col min="5" max="5" width="14.28125" style="80" bestFit="1" customWidth="1"/>
    <col min="6" max="6" width="12.8515625" style="80" bestFit="1" customWidth="1"/>
    <col min="7" max="7" width="15.00390625" style="80" bestFit="1" customWidth="1"/>
    <col min="8" max="8" width="13.28125" style="95" bestFit="1" customWidth="1"/>
    <col min="9" max="9" width="14.421875" style="80" bestFit="1" customWidth="1"/>
    <col min="10" max="10" width="8.8515625" style="80" bestFit="1" customWidth="1"/>
    <col min="11" max="11" width="23.57421875" style="80" bestFit="1" customWidth="1"/>
    <col min="12" max="12" width="17.421875" style="80" bestFit="1" customWidth="1"/>
    <col min="13" max="13" width="11.7109375" style="80" bestFit="1" customWidth="1"/>
    <col min="14" max="14" width="11.8515625" style="80" bestFit="1" customWidth="1"/>
    <col min="15" max="32" width="2.8515625" style="96" bestFit="1" customWidth="1"/>
    <col min="33" max="45" width="3.421875" style="96" bestFit="1" customWidth="1"/>
    <col min="46" max="48" width="9.28125" style="96" hidden="1" customWidth="1"/>
    <col min="49" max="49" width="8.7109375" style="54" hidden="1" customWidth="1"/>
    <col min="50" max="50" width="10.00390625" style="97" bestFit="1" customWidth="1"/>
    <col min="51" max="55" width="9.140625" style="49" bestFit="1" customWidth="1"/>
    <col min="56" max="255" width="9.140625" style="80" bestFit="1" customWidth="1"/>
    <col min="256" max="16384" width="9.140625" style="80" customWidth="1"/>
  </cols>
  <sheetData>
    <row r="1" spans="1:105" s="51" customFormat="1" ht="18.75" customHeight="1">
      <c r="A1" s="131" t="s">
        <v>14</v>
      </c>
      <c r="B1" s="132"/>
      <c r="C1" s="132"/>
      <c r="D1" s="132"/>
      <c r="E1" s="132"/>
      <c r="F1" s="132"/>
      <c r="G1" s="132"/>
      <c r="H1" s="132"/>
      <c r="I1" s="143" t="s">
        <v>15</v>
      </c>
      <c r="J1" s="144"/>
      <c r="K1" s="145"/>
      <c r="L1" s="41" t="s">
        <v>98</v>
      </c>
      <c r="M1" s="42"/>
      <c r="N1" s="42"/>
      <c r="O1" s="42"/>
      <c r="P1" s="42"/>
      <c r="Q1" s="42"/>
      <c r="R1" s="42"/>
      <c r="S1" s="42"/>
      <c r="T1" s="42"/>
      <c r="U1" s="42"/>
      <c r="V1" s="43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5"/>
      <c r="AN1" s="45"/>
      <c r="AO1" s="45"/>
      <c r="AP1" s="46"/>
      <c r="AQ1" s="47"/>
      <c r="AR1" s="45"/>
      <c r="AS1" s="48"/>
      <c r="AT1" s="49"/>
      <c r="AU1" s="49"/>
      <c r="AV1" s="49"/>
      <c r="AW1" s="49"/>
      <c r="AX1" s="50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</row>
    <row r="2" spans="1:105" s="51" customFormat="1" ht="12.75" customHeight="1">
      <c r="A2" s="133"/>
      <c r="B2" s="134"/>
      <c r="C2" s="134"/>
      <c r="D2" s="134"/>
      <c r="E2" s="134"/>
      <c r="F2" s="134"/>
      <c r="G2" s="134"/>
      <c r="H2" s="134"/>
      <c r="I2" s="137">
        <v>39873</v>
      </c>
      <c r="J2" s="138"/>
      <c r="K2" s="139"/>
      <c r="L2" s="52" t="s">
        <v>97</v>
      </c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53"/>
      <c r="AD2" s="49"/>
      <c r="AE2" s="49"/>
      <c r="AF2" s="49"/>
      <c r="AG2" s="54"/>
      <c r="AH2" s="55"/>
      <c r="AI2" s="49"/>
      <c r="AJ2" s="49"/>
      <c r="AK2" s="49"/>
      <c r="AL2" s="49"/>
      <c r="AM2" s="49"/>
      <c r="AN2" s="49"/>
      <c r="AO2" s="49"/>
      <c r="AP2" s="54"/>
      <c r="AQ2" s="49"/>
      <c r="AR2" s="49"/>
      <c r="AS2" s="56"/>
      <c r="AT2" s="57"/>
      <c r="AU2" s="49"/>
      <c r="AV2" s="49"/>
      <c r="AW2" s="49"/>
      <c r="AX2" s="50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</row>
    <row r="3" spans="1:105" s="51" customFormat="1" ht="18.75" customHeight="1">
      <c r="A3" s="135"/>
      <c r="B3" s="136"/>
      <c r="C3" s="136"/>
      <c r="D3" s="136"/>
      <c r="E3" s="136"/>
      <c r="F3" s="136"/>
      <c r="G3" s="136"/>
      <c r="H3" s="136"/>
      <c r="I3" s="140"/>
      <c r="J3" s="141"/>
      <c r="K3" s="142"/>
      <c r="L3" s="52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53"/>
      <c r="AD3" s="49"/>
      <c r="AE3" s="49"/>
      <c r="AF3" s="49"/>
      <c r="AG3" s="54"/>
      <c r="AH3" s="55"/>
      <c r="AI3" s="49"/>
      <c r="AJ3" s="49"/>
      <c r="AK3" s="49"/>
      <c r="AL3" s="49"/>
      <c r="AM3" s="49"/>
      <c r="AN3" s="49"/>
      <c r="AO3" s="49"/>
      <c r="AP3" s="54"/>
      <c r="AQ3" s="49"/>
      <c r="AR3" s="49"/>
      <c r="AS3" s="56"/>
      <c r="AT3" s="57"/>
      <c r="AU3" s="49"/>
      <c r="AV3" s="49"/>
      <c r="AW3" s="49"/>
      <c r="AX3" s="50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</row>
    <row r="4" spans="1:108" s="51" customFormat="1" ht="15.75" customHeight="1">
      <c r="A4" s="150" t="s">
        <v>16</v>
      </c>
      <c r="B4" s="151"/>
      <c r="C4" s="151"/>
      <c r="D4" s="151"/>
      <c r="E4" s="151"/>
      <c r="F4" s="151"/>
      <c r="G4" s="151"/>
      <c r="H4" s="151"/>
      <c r="I4" s="151"/>
      <c r="J4" s="152" t="s">
        <v>17</v>
      </c>
      <c r="K4" s="153"/>
      <c r="L4" s="59"/>
      <c r="M4" s="59"/>
      <c r="N4" s="59"/>
      <c r="O4" s="59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49"/>
      <c r="AH4" s="49"/>
      <c r="AI4" s="49"/>
      <c r="AJ4" s="54"/>
      <c r="AK4" s="55"/>
      <c r="AL4" s="49"/>
      <c r="AM4" s="49"/>
      <c r="AN4" s="49"/>
      <c r="AO4" s="49"/>
      <c r="AP4" s="49"/>
      <c r="AQ4" s="49"/>
      <c r="AR4" s="49"/>
      <c r="AS4" s="56"/>
      <c r="AT4" s="49"/>
      <c r="AU4" s="49"/>
      <c r="AW4" s="57"/>
      <c r="AX4" s="50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</row>
    <row r="5" spans="1:108" s="51" customFormat="1" ht="12.75" customHeight="1">
      <c r="A5" s="146"/>
      <c r="B5" s="147"/>
      <c r="C5" s="147"/>
      <c r="D5" s="147"/>
      <c r="E5" s="147"/>
      <c r="F5" s="147"/>
      <c r="G5" s="147"/>
      <c r="H5" s="147"/>
      <c r="I5" s="147"/>
      <c r="J5" s="149" t="str">
        <f>IF($L$8="Anne Arundel County DSS","02",IF($L$8="Allegany County DSS","01",IF($L$8="Baltimore County DSS","03",IF($L$8="Calvert County DSS","04",IF($L$8="Caroline County DSS","05",IF($L$8="Carroll County DSS","06",IF($L$8="Cecil County DSS","07",IF(I177&lt;&gt;"",I177))))))))</f>
        <v>01</v>
      </c>
      <c r="K5" s="149"/>
      <c r="L5" s="7"/>
      <c r="M5" s="7"/>
      <c r="N5" s="7"/>
      <c r="O5" s="7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49"/>
      <c r="AH5" s="49"/>
      <c r="AI5" s="49"/>
      <c r="AJ5" s="54"/>
      <c r="AK5" s="55"/>
      <c r="AL5" s="49"/>
      <c r="AM5" s="49"/>
      <c r="AN5" s="49"/>
      <c r="AO5" s="49"/>
      <c r="AP5" s="49"/>
      <c r="AQ5" s="49"/>
      <c r="AR5" s="49"/>
      <c r="AS5" s="56"/>
      <c r="AT5" s="49"/>
      <c r="AU5" s="49"/>
      <c r="AW5" s="57"/>
      <c r="AX5" s="50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</row>
    <row r="6" spans="1:108" s="51" customFormat="1" ht="12.75" customHeight="1">
      <c r="A6" s="148"/>
      <c r="B6" s="147"/>
      <c r="C6" s="147"/>
      <c r="D6" s="147"/>
      <c r="E6" s="147"/>
      <c r="F6" s="147"/>
      <c r="G6" s="147"/>
      <c r="H6" s="147"/>
      <c r="I6" s="147"/>
      <c r="J6" s="149"/>
      <c r="K6" s="149"/>
      <c r="L6" s="8" t="s">
        <v>18</v>
      </c>
      <c r="M6" s="7"/>
      <c r="N6" s="7"/>
      <c r="O6" s="7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49"/>
      <c r="AH6" s="49"/>
      <c r="AI6" s="49"/>
      <c r="AJ6" s="54"/>
      <c r="AK6" s="55"/>
      <c r="AL6" s="49"/>
      <c r="AM6" s="49"/>
      <c r="AN6" s="49"/>
      <c r="AO6" s="49"/>
      <c r="AP6" s="49"/>
      <c r="AQ6" s="49"/>
      <c r="AR6" s="49"/>
      <c r="AS6" s="56"/>
      <c r="AT6" s="49"/>
      <c r="AU6" s="49"/>
      <c r="AW6" s="57"/>
      <c r="AX6" s="50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</row>
    <row r="7" spans="1:108" s="51" customFormat="1" ht="16.5" customHeight="1">
      <c r="A7" s="168" t="s">
        <v>19</v>
      </c>
      <c r="B7" s="169"/>
      <c r="C7" s="169"/>
      <c r="D7" s="169"/>
      <c r="E7" s="169"/>
      <c r="F7" s="169"/>
      <c r="G7" s="169"/>
      <c r="H7" s="61"/>
      <c r="I7" s="60"/>
      <c r="J7" s="172" t="s">
        <v>20</v>
      </c>
      <c r="K7" s="173"/>
      <c r="L7" s="175" t="s">
        <v>21</v>
      </c>
      <c r="M7" s="176"/>
      <c r="N7" s="176"/>
      <c r="O7" s="176"/>
      <c r="P7" s="176"/>
      <c r="Q7" s="176"/>
      <c r="R7" s="177"/>
      <c r="S7" s="62"/>
      <c r="T7" s="62"/>
      <c r="U7" s="62"/>
      <c r="V7" s="62"/>
      <c r="W7" s="62"/>
      <c r="X7" s="62"/>
      <c r="Y7" s="63"/>
      <c r="Z7" s="63"/>
      <c r="AA7" s="63"/>
      <c r="AB7" s="63"/>
      <c r="AC7" s="53"/>
      <c r="AD7" s="53"/>
      <c r="AE7" s="53"/>
      <c r="AF7" s="53"/>
      <c r="AG7" s="49"/>
      <c r="AH7" s="49"/>
      <c r="AI7" s="49"/>
      <c r="AJ7" s="54"/>
      <c r="AK7" s="55"/>
      <c r="AL7" s="49"/>
      <c r="AM7" s="49"/>
      <c r="AN7" s="49"/>
      <c r="AO7" s="49"/>
      <c r="AP7" s="49"/>
      <c r="AQ7" s="49"/>
      <c r="AR7" s="49"/>
      <c r="AS7" s="56"/>
      <c r="AT7" s="49"/>
      <c r="AU7" s="49"/>
      <c r="AW7" s="57"/>
      <c r="AX7" s="50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</row>
    <row r="8" spans="1:108" s="51" customFormat="1" ht="12.75" customHeight="1">
      <c r="A8" s="146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90" t="s">
        <v>49</v>
      </c>
      <c r="M8" s="191"/>
      <c r="N8" s="191"/>
      <c r="O8" s="191"/>
      <c r="P8" s="191"/>
      <c r="Q8" s="191"/>
      <c r="R8" s="192"/>
      <c r="S8" s="64"/>
      <c r="T8" s="64"/>
      <c r="U8" s="64"/>
      <c r="V8" s="64"/>
      <c r="W8" s="64"/>
      <c r="X8" s="64"/>
      <c r="Y8" s="65"/>
      <c r="Z8" s="65"/>
      <c r="AA8" s="65"/>
      <c r="AB8" s="65"/>
      <c r="AC8" s="53"/>
      <c r="AD8" s="53"/>
      <c r="AE8" s="53"/>
      <c r="AF8" s="53"/>
      <c r="AG8" s="49"/>
      <c r="AH8" s="49"/>
      <c r="AI8" s="49"/>
      <c r="AJ8" s="54"/>
      <c r="AK8" s="55"/>
      <c r="AL8" s="49"/>
      <c r="AM8" s="49"/>
      <c r="AN8" s="49"/>
      <c r="AO8" s="49"/>
      <c r="AP8" s="49"/>
      <c r="AQ8" s="49"/>
      <c r="AR8" s="49"/>
      <c r="AS8" s="56"/>
      <c r="AT8" s="49"/>
      <c r="AU8" s="49"/>
      <c r="AW8" s="57"/>
      <c r="AX8" s="50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</row>
    <row r="9" spans="1:108" s="51" customFormat="1" ht="17.25" customHeight="1">
      <c r="A9" s="174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93"/>
      <c r="M9" s="194"/>
      <c r="N9" s="194"/>
      <c r="O9" s="194"/>
      <c r="P9" s="194"/>
      <c r="Q9" s="194"/>
      <c r="R9" s="195"/>
      <c r="S9" s="5"/>
      <c r="T9" s="5"/>
      <c r="U9" s="5"/>
      <c r="V9" s="5"/>
      <c r="W9" s="5"/>
      <c r="X9" s="5"/>
      <c r="Y9" s="5"/>
      <c r="Z9" s="5"/>
      <c r="AA9" s="5"/>
      <c r="AB9" s="5"/>
      <c r="AC9" s="53"/>
      <c r="AD9" s="53"/>
      <c r="AE9" s="53"/>
      <c r="AF9" s="53"/>
      <c r="AG9" s="49"/>
      <c r="AH9" s="49"/>
      <c r="AI9" s="49"/>
      <c r="AJ9" s="54"/>
      <c r="AK9" s="55"/>
      <c r="AL9" s="49"/>
      <c r="AM9" s="49"/>
      <c r="AN9" s="49"/>
      <c r="AO9" s="49"/>
      <c r="AP9" s="49"/>
      <c r="AQ9" s="49"/>
      <c r="AR9" s="49"/>
      <c r="AS9" s="56"/>
      <c r="AT9" s="49"/>
      <c r="AU9" s="49"/>
      <c r="AW9" s="57"/>
      <c r="AX9" s="50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</row>
    <row r="10" spans="1:108" s="51" customFormat="1" ht="15.75" customHeight="1">
      <c r="A10" s="119" t="s">
        <v>23</v>
      </c>
      <c r="B10" s="120"/>
      <c r="C10" s="120"/>
      <c r="D10" s="120"/>
      <c r="E10" s="120"/>
      <c r="F10" s="66"/>
      <c r="G10" s="67"/>
      <c r="H10" s="67"/>
      <c r="I10" s="67"/>
      <c r="J10" s="172" t="s">
        <v>24</v>
      </c>
      <c r="K10" s="202"/>
      <c r="L10" s="196" t="s">
        <v>25</v>
      </c>
      <c r="M10" s="197"/>
      <c r="N10" s="197"/>
      <c r="O10" s="197"/>
      <c r="P10" s="197"/>
      <c r="Q10" s="197"/>
      <c r="R10" s="198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49"/>
      <c r="AH10" s="49"/>
      <c r="AI10" s="49"/>
      <c r="AJ10" s="54"/>
      <c r="AK10" s="55"/>
      <c r="AL10" s="49"/>
      <c r="AM10" s="49"/>
      <c r="AN10" s="49"/>
      <c r="AO10" s="49"/>
      <c r="AP10" s="49"/>
      <c r="AQ10" s="49"/>
      <c r="AR10" s="49"/>
      <c r="AS10" s="56"/>
      <c r="AT10" s="49"/>
      <c r="AU10" s="49"/>
      <c r="AW10" s="57"/>
      <c r="AX10" s="50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</row>
    <row r="11" spans="1:108" s="51" customFormat="1" ht="12.75" customHeight="1">
      <c r="A11" s="146"/>
      <c r="B11" s="209"/>
      <c r="C11" s="209"/>
      <c r="D11" s="209"/>
      <c r="E11" s="209"/>
      <c r="F11" s="209"/>
      <c r="G11" s="209"/>
      <c r="H11" s="209"/>
      <c r="I11" s="209"/>
      <c r="J11" s="214"/>
      <c r="K11" s="215"/>
      <c r="L11" s="178"/>
      <c r="M11" s="179"/>
      <c r="N11" s="179"/>
      <c r="O11" s="179"/>
      <c r="P11" s="179"/>
      <c r="Q11" s="179"/>
      <c r="R11" s="180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49"/>
      <c r="AH11" s="49"/>
      <c r="AI11" s="49"/>
      <c r="AJ11" s="54"/>
      <c r="AK11" s="55"/>
      <c r="AL11" s="49"/>
      <c r="AM11" s="49"/>
      <c r="AN11" s="49"/>
      <c r="AO11" s="49"/>
      <c r="AP11" s="49"/>
      <c r="AQ11" s="49"/>
      <c r="AR11" s="49"/>
      <c r="AS11" s="56"/>
      <c r="AT11" s="49"/>
      <c r="AU11" s="49"/>
      <c r="AW11" s="57"/>
      <c r="AX11" s="50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</row>
    <row r="12" spans="1:108" s="51" customFormat="1" ht="19.5" customHeight="1">
      <c r="A12" s="210"/>
      <c r="B12" s="211"/>
      <c r="C12" s="211"/>
      <c r="D12" s="211"/>
      <c r="E12" s="211"/>
      <c r="F12" s="211"/>
      <c r="G12" s="211"/>
      <c r="H12" s="211"/>
      <c r="I12" s="211"/>
      <c r="J12" s="216"/>
      <c r="K12" s="217"/>
      <c r="L12" s="181"/>
      <c r="M12" s="182"/>
      <c r="N12" s="182"/>
      <c r="O12" s="182"/>
      <c r="P12" s="182"/>
      <c r="Q12" s="182"/>
      <c r="R12" s="18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49"/>
      <c r="AH12" s="49"/>
      <c r="AI12" s="49"/>
      <c r="AJ12" s="54"/>
      <c r="AK12" s="55"/>
      <c r="AL12" s="49"/>
      <c r="AM12" s="49"/>
      <c r="AN12" s="49"/>
      <c r="AO12" s="49"/>
      <c r="AP12" s="49"/>
      <c r="AQ12" s="49"/>
      <c r="AR12" s="49"/>
      <c r="AS12" s="56"/>
      <c r="AT12" s="49"/>
      <c r="AU12" s="49"/>
      <c r="AW12" s="57"/>
      <c r="AX12" s="50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</row>
    <row r="13" spans="1:108" s="51" customFormat="1" ht="15.75" customHeight="1">
      <c r="A13" s="186" t="s">
        <v>26</v>
      </c>
      <c r="B13" s="187"/>
      <c r="C13" s="187"/>
      <c r="D13" s="187"/>
      <c r="E13" s="187"/>
      <c r="F13" s="58"/>
      <c r="G13" s="67"/>
      <c r="H13" s="67"/>
      <c r="I13" s="67"/>
      <c r="J13" s="187" t="s">
        <v>27</v>
      </c>
      <c r="K13" s="213"/>
      <c r="L13" s="203" t="s">
        <v>28</v>
      </c>
      <c r="M13" s="204"/>
      <c r="N13" s="204"/>
      <c r="O13" s="204"/>
      <c r="P13" s="204"/>
      <c r="Q13" s="204"/>
      <c r="R13" s="205"/>
      <c r="S13" s="61"/>
      <c r="T13" s="61"/>
      <c r="U13" s="61"/>
      <c r="V13" s="61"/>
      <c r="W13" s="61"/>
      <c r="X13" s="61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49"/>
      <c r="AQ13" s="49"/>
      <c r="AR13" s="49"/>
      <c r="AS13" s="56"/>
      <c r="AT13" s="55"/>
      <c r="AU13" s="49"/>
      <c r="AV13" s="49"/>
      <c r="AW13" s="49"/>
      <c r="AX13" s="50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</row>
    <row r="14" spans="1:108" s="51" customFormat="1" ht="12.75" customHeight="1">
      <c r="A14" s="184"/>
      <c r="B14" s="185"/>
      <c r="C14" s="185"/>
      <c r="D14" s="185"/>
      <c r="E14" s="185"/>
      <c r="F14" s="185"/>
      <c r="G14" s="185"/>
      <c r="H14" s="185"/>
      <c r="I14" s="185"/>
      <c r="J14" s="207"/>
      <c r="K14" s="208"/>
      <c r="L14" s="178"/>
      <c r="M14" s="179"/>
      <c r="N14" s="179"/>
      <c r="O14" s="179"/>
      <c r="P14" s="179"/>
      <c r="Q14" s="179"/>
      <c r="R14" s="180"/>
      <c r="S14" s="5"/>
      <c r="T14" s="5"/>
      <c r="U14" s="5"/>
      <c r="V14" s="5"/>
      <c r="W14" s="5"/>
      <c r="X14" s="5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49"/>
      <c r="AQ14" s="49"/>
      <c r="AR14" s="49"/>
      <c r="AS14" s="56"/>
      <c r="AT14" s="55"/>
      <c r="AU14" s="49"/>
      <c r="AV14" s="49"/>
      <c r="AW14" s="49"/>
      <c r="AX14" s="50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</row>
    <row r="15" spans="1:108" s="51" customFormat="1" ht="12" customHeight="1">
      <c r="A15" s="184"/>
      <c r="B15" s="185"/>
      <c r="C15" s="185"/>
      <c r="D15" s="185"/>
      <c r="E15" s="185"/>
      <c r="F15" s="185"/>
      <c r="G15" s="185"/>
      <c r="H15" s="185"/>
      <c r="I15" s="185"/>
      <c r="J15" s="207"/>
      <c r="K15" s="208"/>
      <c r="L15" s="181"/>
      <c r="M15" s="182"/>
      <c r="N15" s="182"/>
      <c r="O15" s="182"/>
      <c r="P15" s="182"/>
      <c r="Q15" s="182"/>
      <c r="R15" s="183"/>
      <c r="S15" s="5"/>
      <c r="T15" s="5"/>
      <c r="U15" s="5"/>
      <c r="V15" s="5"/>
      <c r="W15" s="5"/>
      <c r="X15" s="5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49"/>
      <c r="AQ15" s="49"/>
      <c r="AR15" s="49"/>
      <c r="AS15" s="56"/>
      <c r="AT15" s="55"/>
      <c r="AU15" s="49"/>
      <c r="AV15" s="49"/>
      <c r="AW15" s="49"/>
      <c r="AX15" s="50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</row>
    <row r="16" spans="1:108" s="51" customFormat="1" ht="1.5" customHeight="1" hidden="1">
      <c r="A16" s="68"/>
      <c r="B16" s="69"/>
      <c r="C16" s="69"/>
      <c r="D16" s="69"/>
      <c r="E16" s="69"/>
      <c r="F16" s="6"/>
      <c r="G16" s="69"/>
      <c r="H16" s="69"/>
      <c r="I16" s="69"/>
      <c r="J16" s="69"/>
      <c r="K16" s="70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71"/>
      <c r="AP16" s="72"/>
      <c r="AQ16" s="72"/>
      <c r="AR16" s="156"/>
      <c r="AS16" s="157"/>
      <c r="AT16" s="55"/>
      <c r="AU16" s="49"/>
      <c r="AV16" s="49"/>
      <c r="AW16" s="49"/>
      <c r="AX16" s="50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</row>
    <row r="17" spans="1:108" ht="12.75">
      <c r="A17" s="73"/>
      <c r="B17" s="74"/>
      <c r="C17" s="74"/>
      <c r="D17" s="74"/>
      <c r="E17" s="74"/>
      <c r="F17" s="74"/>
      <c r="G17" s="74"/>
      <c r="H17" s="75"/>
      <c r="I17" s="74"/>
      <c r="J17" s="74"/>
      <c r="K17" s="74"/>
      <c r="L17" s="74"/>
      <c r="M17" s="199" t="s">
        <v>29</v>
      </c>
      <c r="N17" s="200"/>
      <c r="O17" s="160" t="s">
        <v>30</v>
      </c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61"/>
      <c r="AT17" s="76" t="s">
        <v>31</v>
      </c>
      <c r="AU17" s="77" t="s">
        <v>31</v>
      </c>
      <c r="AV17" s="78" t="s">
        <v>31</v>
      </c>
      <c r="AW17" s="79" t="s">
        <v>31</v>
      </c>
      <c r="AX17" s="165"/>
      <c r="AY17" s="165"/>
      <c r="AZ17" s="54"/>
      <c r="BA17" s="54"/>
      <c r="BB17" s="54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</row>
    <row r="18" spans="1:108" ht="12.75">
      <c r="A18" s="81"/>
      <c r="B18" s="72"/>
      <c r="C18" s="72"/>
      <c r="D18" s="72"/>
      <c r="E18" s="72"/>
      <c r="F18" s="72"/>
      <c r="G18" s="72"/>
      <c r="H18" s="82"/>
      <c r="I18" s="72"/>
      <c r="J18" s="72"/>
      <c r="K18" s="83"/>
      <c r="L18" s="72"/>
      <c r="M18" s="201"/>
      <c r="N18" s="200"/>
      <c r="O18" s="162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4"/>
      <c r="AT18" s="84" t="s">
        <v>32</v>
      </c>
      <c r="AU18" s="78" t="s">
        <v>32</v>
      </c>
      <c r="AV18" s="78" t="s">
        <v>32</v>
      </c>
      <c r="AW18" s="79" t="s">
        <v>32</v>
      </c>
      <c r="AX18" s="165"/>
      <c r="AY18" s="165"/>
      <c r="AZ18" s="54"/>
      <c r="BA18" s="54"/>
      <c r="BB18" s="54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</row>
    <row r="19" spans="1:108" ht="12.75" customHeight="1">
      <c r="A19" s="126" t="s">
        <v>33</v>
      </c>
      <c r="B19" s="127"/>
      <c r="C19" s="127"/>
      <c r="D19" s="127"/>
      <c r="E19" s="128"/>
      <c r="F19" s="124" t="s">
        <v>90</v>
      </c>
      <c r="G19" s="124" t="s">
        <v>92</v>
      </c>
      <c r="H19" s="188" t="s">
        <v>34</v>
      </c>
      <c r="I19" s="124" t="s">
        <v>35</v>
      </c>
      <c r="J19" s="124" t="s">
        <v>36</v>
      </c>
      <c r="K19" s="124" t="s">
        <v>37</v>
      </c>
      <c r="L19" s="124" t="s">
        <v>91</v>
      </c>
      <c r="M19" s="206" t="s">
        <v>38</v>
      </c>
      <c r="N19" s="206" t="s">
        <v>39</v>
      </c>
      <c r="O19" s="154">
        <v>1</v>
      </c>
      <c r="P19" s="154">
        <v>2</v>
      </c>
      <c r="Q19" s="154">
        <v>3</v>
      </c>
      <c r="R19" s="154">
        <v>4</v>
      </c>
      <c r="S19" s="154">
        <v>5</v>
      </c>
      <c r="T19" s="154">
        <v>6</v>
      </c>
      <c r="U19" s="154">
        <v>7</v>
      </c>
      <c r="V19" s="154">
        <v>8</v>
      </c>
      <c r="W19" s="154">
        <v>9</v>
      </c>
      <c r="X19" s="154">
        <v>10</v>
      </c>
      <c r="Y19" s="154">
        <v>11</v>
      </c>
      <c r="Z19" s="154">
        <v>12</v>
      </c>
      <c r="AA19" s="154">
        <v>13</v>
      </c>
      <c r="AB19" s="154">
        <v>14</v>
      </c>
      <c r="AC19" s="154">
        <v>15</v>
      </c>
      <c r="AD19" s="154">
        <v>16</v>
      </c>
      <c r="AE19" s="154">
        <v>17</v>
      </c>
      <c r="AF19" s="154">
        <v>18</v>
      </c>
      <c r="AG19" s="154">
        <v>19</v>
      </c>
      <c r="AH19" s="154">
        <v>20</v>
      </c>
      <c r="AI19" s="154">
        <v>21</v>
      </c>
      <c r="AJ19" s="154">
        <v>22</v>
      </c>
      <c r="AK19" s="154">
        <v>23</v>
      </c>
      <c r="AL19" s="154">
        <v>24</v>
      </c>
      <c r="AM19" s="154">
        <v>25</v>
      </c>
      <c r="AN19" s="154">
        <v>26</v>
      </c>
      <c r="AO19" s="154">
        <v>27</v>
      </c>
      <c r="AP19" s="154">
        <v>28</v>
      </c>
      <c r="AQ19" s="154">
        <v>29</v>
      </c>
      <c r="AR19" s="154">
        <v>30</v>
      </c>
      <c r="AS19" s="158">
        <v>31</v>
      </c>
      <c r="AT19" s="85" t="s">
        <v>40</v>
      </c>
      <c r="AU19" s="86" t="s">
        <v>41</v>
      </c>
      <c r="AV19" s="86" t="s">
        <v>42</v>
      </c>
      <c r="AW19" s="87" t="s">
        <v>43</v>
      </c>
      <c r="AX19" s="166"/>
      <c r="AY19" s="167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</row>
    <row r="20" spans="1:51" ht="24" customHeight="1">
      <c r="A20" s="218" t="s">
        <v>44</v>
      </c>
      <c r="B20" s="129"/>
      <c r="C20" s="108" t="s">
        <v>45</v>
      </c>
      <c r="D20" s="129" t="s">
        <v>46</v>
      </c>
      <c r="E20" s="130"/>
      <c r="F20" s="125"/>
      <c r="G20" s="125"/>
      <c r="H20" s="189"/>
      <c r="I20" s="125"/>
      <c r="J20" s="125"/>
      <c r="K20" s="125"/>
      <c r="L20" s="125"/>
      <c r="M20" s="206"/>
      <c r="N20" s="206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9"/>
      <c r="AT20" s="88"/>
      <c r="AU20" s="89"/>
      <c r="AV20" s="89"/>
      <c r="AW20" s="90"/>
      <c r="AX20" s="166"/>
      <c r="AY20" s="167"/>
    </row>
    <row r="21" spans="1:54" ht="33.75" customHeight="1">
      <c r="A21" s="121"/>
      <c r="B21" s="122"/>
      <c r="C21" s="101"/>
      <c r="D21" s="123"/>
      <c r="E21" s="122"/>
      <c r="F21" s="102"/>
      <c r="G21" s="103"/>
      <c r="H21" s="104"/>
      <c r="I21" s="105"/>
      <c r="J21" s="106"/>
      <c r="K21" s="107"/>
      <c r="L21" s="102"/>
      <c r="M21" s="104"/>
      <c r="N21" s="104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7"/>
      <c r="AT21" s="88">
        <f>COUNTIF(O21:AS21,"Y")</f>
        <v>0</v>
      </c>
      <c r="AU21" s="89">
        <f>COUNTIF(O21:AS21,"N")</f>
        <v>0</v>
      </c>
      <c r="AV21" s="89">
        <f>SUM(AT21:AU21)</f>
        <v>0</v>
      </c>
      <c r="AW21" s="90">
        <f>IF(M21&gt;0,N21-M21+1,0)</f>
        <v>0</v>
      </c>
      <c r="AX21" s="91">
        <f>IF(AW21=AV21,"","CHECK TOTALS")</f>
      </c>
      <c r="AY21" s="92"/>
      <c r="AZ21" s="93"/>
      <c r="BA21" s="93"/>
      <c r="BB21" s="93"/>
    </row>
    <row r="22" spans="1:54" ht="33.75" customHeight="1">
      <c r="A22" s="116"/>
      <c r="B22" s="117"/>
      <c r="C22" s="9"/>
      <c r="D22" s="118"/>
      <c r="E22" s="117"/>
      <c r="F22" s="15"/>
      <c r="G22" s="11"/>
      <c r="H22" s="12"/>
      <c r="I22" s="13"/>
      <c r="J22" s="14"/>
      <c r="K22" s="10"/>
      <c r="L22" s="15"/>
      <c r="M22" s="12"/>
      <c r="N22" s="12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7"/>
      <c r="AT22" s="88">
        <f>COUNTIF($O$22:$AS$22,"Y")</f>
        <v>0</v>
      </c>
      <c r="AU22" s="89">
        <f>COUNTIF($O$22:$AS$22,"N")</f>
        <v>0</v>
      </c>
      <c r="AV22" s="89">
        <f>SUM($AT$22:$AU$22)</f>
        <v>0</v>
      </c>
      <c r="AW22" s="90">
        <f>IF(M22&gt;0,N22-M22+1,0)</f>
        <v>0</v>
      </c>
      <c r="AX22" s="91">
        <f>IF(AW22=AV22,"","CHECK TOTALS")</f>
      </c>
      <c r="AY22" s="92"/>
      <c r="AZ22" s="93"/>
      <c r="BA22" s="93"/>
      <c r="BB22" s="93"/>
    </row>
    <row r="23" spans="1:54" ht="33.75" customHeight="1">
      <c r="A23" s="116"/>
      <c r="B23" s="117"/>
      <c r="C23" s="9"/>
      <c r="D23" s="118"/>
      <c r="E23" s="117"/>
      <c r="F23" s="15"/>
      <c r="G23" s="11"/>
      <c r="H23" s="12"/>
      <c r="I23" s="13"/>
      <c r="J23" s="14"/>
      <c r="K23" s="10"/>
      <c r="L23" s="15"/>
      <c r="M23" s="12"/>
      <c r="N23" s="12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7"/>
      <c r="AT23" s="88">
        <f>COUNTIF(O23:AS23,"Y")</f>
        <v>0</v>
      </c>
      <c r="AU23" s="89">
        <f>COUNTIF(O23:AS23,"N")</f>
        <v>0</v>
      </c>
      <c r="AV23" s="89">
        <f>SUM(AT23:AU23)</f>
        <v>0</v>
      </c>
      <c r="AW23" s="90">
        <f>IF(M23&gt;0,N23-M23+1,0)</f>
        <v>0</v>
      </c>
      <c r="AX23" s="91">
        <f>IF(AW23=AV23,"","CHECK TOTALS")</f>
      </c>
      <c r="AY23" s="92"/>
      <c r="AZ23" s="93"/>
      <c r="BA23" s="93"/>
      <c r="BB23" s="93"/>
    </row>
    <row r="24" spans="1:54" ht="33.75" customHeight="1">
      <c r="A24" s="116"/>
      <c r="B24" s="117"/>
      <c r="C24" s="9"/>
      <c r="D24" s="118"/>
      <c r="E24" s="117"/>
      <c r="F24" s="15"/>
      <c r="G24" s="11"/>
      <c r="H24" s="12"/>
      <c r="I24" s="13"/>
      <c r="J24" s="14"/>
      <c r="K24" s="10"/>
      <c r="L24" s="15"/>
      <c r="M24" s="12"/>
      <c r="N24" s="12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7"/>
      <c r="AT24" s="88">
        <f>COUNTIF($O$24:$AS$24,"Y")</f>
        <v>0</v>
      </c>
      <c r="AU24" s="89">
        <f>COUNTIF($O$24:$AS$24,"N")</f>
        <v>0</v>
      </c>
      <c r="AV24" s="89">
        <f>SUM($AT$24:$AU$24)</f>
        <v>0</v>
      </c>
      <c r="AW24" s="90">
        <f>IF(M24&gt;0,N24-M24+1,0)</f>
        <v>0</v>
      </c>
      <c r="AX24" s="91">
        <f>IF(AW24=AV24,"","CHECK TOTALS")</f>
      </c>
      <c r="AY24" s="92"/>
      <c r="AZ24" s="93"/>
      <c r="BA24" s="93"/>
      <c r="BB24" s="93"/>
    </row>
    <row r="25" spans="1:54" ht="33.75" customHeight="1">
      <c r="A25" s="116"/>
      <c r="B25" s="117"/>
      <c r="C25" s="9"/>
      <c r="D25" s="118"/>
      <c r="E25" s="117"/>
      <c r="F25" s="15"/>
      <c r="G25" s="11"/>
      <c r="H25" s="12"/>
      <c r="I25" s="13"/>
      <c r="J25" s="14"/>
      <c r="K25" s="10"/>
      <c r="L25" s="15"/>
      <c r="M25" s="12"/>
      <c r="N25" s="12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7"/>
      <c r="AT25" s="88">
        <f>COUNTIF($O$25:$AS$25,"Y")</f>
        <v>0</v>
      </c>
      <c r="AU25" s="89">
        <f>COUNTIF($O$25:$AS$25,"N")</f>
        <v>0</v>
      </c>
      <c r="AV25" s="89">
        <f>SUM($AT$25:$AU$25)</f>
        <v>0</v>
      </c>
      <c r="AW25" s="90">
        <f>IF(M25&gt;0,N25-M25+1,0)</f>
        <v>0</v>
      </c>
      <c r="AX25" s="91">
        <f>IF(AW25=AV25,"","CHECK TOTALS")</f>
      </c>
      <c r="AY25" s="92"/>
      <c r="AZ25" s="93"/>
      <c r="BA25" s="93"/>
      <c r="BB25" s="93"/>
    </row>
    <row r="26" spans="1:54" ht="33.75" customHeight="1">
      <c r="A26" s="116"/>
      <c r="B26" s="117"/>
      <c r="C26" s="9"/>
      <c r="D26" s="118"/>
      <c r="E26" s="117"/>
      <c r="F26" s="15"/>
      <c r="G26" s="11"/>
      <c r="H26" s="12"/>
      <c r="I26" s="13"/>
      <c r="J26" s="14"/>
      <c r="K26" s="10"/>
      <c r="L26" s="15"/>
      <c r="M26" s="12"/>
      <c r="N26" s="12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7"/>
      <c r="AT26" s="88">
        <f>COUNTIF(O26:AS26,"Y")</f>
        <v>0</v>
      </c>
      <c r="AU26" s="89">
        <f>COUNTIF(O26:AS26,"N")</f>
        <v>0</v>
      </c>
      <c r="AV26" s="89">
        <f>SUM(AT26:AU26)</f>
        <v>0</v>
      </c>
      <c r="AW26" s="90">
        <f>IF(M26&gt;0,N26-M26+1,0)</f>
        <v>0</v>
      </c>
      <c r="AX26" s="91">
        <f>IF(AW26=AV26,"","CHECK TOTALS")</f>
      </c>
      <c r="AY26" s="92"/>
      <c r="AZ26" s="93"/>
      <c r="BA26" s="93"/>
      <c r="BB26" s="93"/>
    </row>
    <row r="27" spans="1:54" ht="33.75" customHeight="1">
      <c r="A27" s="116"/>
      <c r="B27" s="117"/>
      <c r="C27" s="9"/>
      <c r="D27" s="118"/>
      <c r="E27" s="117"/>
      <c r="F27" s="15"/>
      <c r="G27" s="11"/>
      <c r="H27" s="12"/>
      <c r="I27" s="13"/>
      <c r="J27" s="14"/>
      <c r="K27" s="10"/>
      <c r="L27" s="15"/>
      <c r="M27" s="12"/>
      <c r="N27" s="12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7"/>
      <c r="AT27" s="88">
        <f>COUNTIF($O$27:$AS$27,"Y")</f>
        <v>0</v>
      </c>
      <c r="AU27" s="89">
        <f>COUNTIF($O$27:$AS$27,"N")</f>
        <v>0</v>
      </c>
      <c r="AV27" s="89">
        <f>SUM($AT$27:$AU$27)</f>
        <v>0</v>
      </c>
      <c r="AW27" s="90">
        <f>IF(M27&gt;0,N27-M27+1,0)</f>
        <v>0</v>
      </c>
      <c r="AX27" s="91">
        <f>IF(AW27=AV27,"","CHECK TOTALS")</f>
      </c>
      <c r="AY27" s="92"/>
      <c r="AZ27" s="93"/>
      <c r="BA27" s="93"/>
      <c r="BB27" s="93"/>
    </row>
    <row r="28" spans="1:54" ht="33.75" customHeight="1">
      <c r="A28" s="116"/>
      <c r="B28" s="117"/>
      <c r="C28" s="9"/>
      <c r="D28" s="118"/>
      <c r="E28" s="117"/>
      <c r="F28" s="15"/>
      <c r="G28" s="11"/>
      <c r="H28" s="12"/>
      <c r="I28" s="13"/>
      <c r="J28" s="14"/>
      <c r="K28" s="10"/>
      <c r="L28" s="15"/>
      <c r="M28" s="12"/>
      <c r="N28" s="12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7"/>
      <c r="AT28" s="88">
        <f>COUNTIF(O28:AS28,"Y")</f>
        <v>0</v>
      </c>
      <c r="AU28" s="89">
        <f>COUNTIF(O28:AS28,"N")</f>
        <v>0</v>
      </c>
      <c r="AV28" s="89">
        <f>SUM(AT28:AU28)</f>
        <v>0</v>
      </c>
      <c r="AW28" s="90">
        <f>IF(M28&gt;0,N28-M28+1,0)</f>
        <v>0</v>
      </c>
      <c r="AX28" s="91">
        <f>IF(AW28=AV28,"","CHECK TOTALS")</f>
      </c>
      <c r="AY28" s="92"/>
      <c r="AZ28" s="93"/>
      <c r="BA28" s="93"/>
      <c r="BB28" s="93"/>
    </row>
    <row r="29" spans="1:54" ht="33.75" customHeight="1">
      <c r="A29" s="116"/>
      <c r="B29" s="117"/>
      <c r="C29" s="9"/>
      <c r="D29" s="118"/>
      <c r="E29" s="117"/>
      <c r="F29" s="15"/>
      <c r="G29" s="11"/>
      <c r="H29" s="12"/>
      <c r="I29" s="13"/>
      <c r="J29" s="14"/>
      <c r="K29" s="10"/>
      <c r="L29" s="15"/>
      <c r="M29" s="12"/>
      <c r="N29" s="12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7"/>
      <c r="AT29" s="88">
        <f>COUNTIF($O$29:$AS$29,"Y")</f>
        <v>0</v>
      </c>
      <c r="AU29" s="89">
        <f>COUNTIF($O$29:$AS$29,"N")</f>
        <v>0</v>
      </c>
      <c r="AV29" s="89">
        <f>SUM($AT$29:$AU$29)</f>
        <v>0</v>
      </c>
      <c r="AW29" s="90">
        <f aca="true" t="shared" si="0" ref="AW29:AW60">IF(M29&gt;0,N29-M29+1,0)</f>
        <v>0</v>
      </c>
      <c r="AX29" s="91">
        <f aca="true" t="shared" si="1" ref="AX29:AX60">IF(AW29=AV29,"","CHECK TOTALS")</f>
      </c>
      <c r="AY29" s="92"/>
      <c r="AZ29" s="93"/>
      <c r="BA29" s="93"/>
      <c r="BB29" s="93"/>
    </row>
    <row r="30" spans="1:54" ht="33.75" customHeight="1">
      <c r="A30" s="116"/>
      <c r="B30" s="117"/>
      <c r="C30" s="9"/>
      <c r="D30" s="118"/>
      <c r="E30" s="117"/>
      <c r="F30" s="15"/>
      <c r="G30" s="11"/>
      <c r="H30" s="12"/>
      <c r="I30" s="13"/>
      <c r="J30" s="14"/>
      <c r="K30" s="10"/>
      <c r="L30" s="15"/>
      <c r="M30" s="12"/>
      <c r="N30" s="12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7"/>
      <c r="AT30" s="88">
        <f>COUNTIF($O$30:$AS$30,"Y")</f>
        <v>0</v>
      </c>
      <c r="AU30" s="89">
        <f>COUNTIF($O$30:$AS$30,"N")</f>
        <v>0</v>
      </c>
      <c r="AV30" s="89">
        <f>SUM($AT$30:$AU$30)</f>
        <v>0</v>
      </c>
      <c r="AW30" s="90">
        <f t="shared" si="0"/>
        <v>0</v>
      </c>
      <c r="AX30" s="91">
        <f t="shared" si="1"/>
      </c>
      <c r="AY30" s="92"/>
      <c r="AZ30" s="93"/>
      <c r="BA30" s="93"/>
      <c r="BB30" s="93"/>
    </row>
    <row r="31" spans="1:54" ht="33.75" customHeight="1">
      <c r="A31" s="116"/>
      <c r="B31" s="117"/>
      <c r="C31" s="9"/>
      <c r="D31" s="118"/>
      <c r="E31" s="117"/>
      <c r="F31" s="15"/>
      <c r="G31" s="11"/>
      <c r="H31" s="12"/>
      <c r="I31" s="13"/>
      <c r="J31" s="14"/>
      <c r="K31" s="10"/>
      <c r="L31" s="15"/>
      <c r="M31" s="12"/>
      <c r="N31" s="12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7"/>
      <c r="AT31" s="88">
        <f>COUNTIF($O$31:$AS$31,"Y")</f>
        <v>0</v>
      </c>
      <c r="AU31" s="89">
        <f>COUNTIF($O$31:$AS$31,"N")</f>
        <v>0</v>
      </c>
      <c r="AV31" s="89">
        <f>SUM($AT$31:$AU$31)</f>
        <v>0</v>
      </c>
      <c r="AW31" s="90">
        <f t="shared" si="0"/>
        <v>0</v>
      </c>
      <c r="AX31" s="91">
        <f t="shared" si="1"/>
      </c>
      <c r="AY31" s="92"/>
      <c r="AZ31" s="93"/>
      <c r="BA31" s="93"/>
      <c r="BB31" s="93"/>
    </row>
    <row r="32" spans="1:54" ht="33.75" customHeight="1">
      <c r="A32" s="116"/>
      <c r="B32" s="117"/>
      <c r="C32" s="9"/>
      <c r="D32" s="118"/>
      <c r="E32" s="117"/>
      <c r="F32" s="15"/>
      <c r="G32" s="11"/>
      <c r="H32" s="12"/>
      <c r="I32" s="13"/>
      <c r="J32" s="14"/>
      <c r="K32" s="10"/>
      <c r="L32" s="15"/>
      <c r="M32" s="12"/>
      <c r="N32" s="12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7"/>
      <c r="AT32" s="88">
        <f>COUNTIF($O$32:$AS$32,"Y")</f>
        <v>0</v>
      </c>
      <c r="AU32" s="89">
        <f>COUNTIF($O$32:$AS$32,"N")</f>
        <v>0</v>
      </c>
      <c r="AV32" s="89">
        <f>SUM($AT$32:$AU$32)</f>
        <v>0</v>
      </c>
      <c r="AW32" s="90">
        <f t="shared" si="0"/>
        <v>0</v>
      </c>
      <c r="AX32" s="91">
        <f t="shared" si="1"/>
      </c>
      <c r="AY32" s="92"/>
      <c r="AZ32" s="93"/>
      <c r="BA32" s="93"/>
      <c r="BB32" s="93"/>
    </row>
    <row r="33" spans="1:54" ht="33.75" customHeight="1">
      <c r="A33" s="116"/>
      <c r="B33" s="117"/>
      <c r="C33" s="9"/>
      <c r="D33" s="118"/>
      <c r="E33" s="117"/>
      <c r="F33" s="15"/>
      <c r="G33" s="11"/>
      <c r="H33" s="12"/>
      <c r="I33" s="13"/>
      <c r="J33" s="14"/>
      <c r="K33" s="10"/>
      <c r="L33" s="15"/>
      <c r="M33" s="12"/>
      <c r="N33" s="12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7"/>
      <c r="AT33" s="88">
        <f>COUNTIF($O$33:$AS$33,"Y")</f>
        <v>0</v>
      </c>
      <c r="AU33" s="89">
        <f>COUNTIF($O$33:$AS$33,"N")</f>
        <v>0</v>
      </c>
      <c r="AV33" s="89">
        <f>SUM($AT$33:$AU$33)</f>
        <v>0</v>
      </c>
      <c r="AW33" s="90">
        <f t="shared" si="0"/>
        <v>0</v>
      </c>
      <c r="AX33" s="91">
        <f t="shared" si="1"/>
      </c>
      <c r="AY33" s="92"/>
      <c r="AZ33" s="93"/>
      <c r="BA33" s="93"/>
      <c r="BB33" s="93"/>
    </row>
    <row r="34" spans="1:54" ht="33.75" customHeight="1">
      <c r="A34" s="116"/>
      <c r="B34" s="117"/>
      <c r="C34" s="9"/>
      <c r="D34" s="118"/>
      <c r="E34" s="117"/>
      <c r="F34" s="15"/>
      <c r="G34" s="11"/>
      <c r="H34" s="12"/>
      <c r="I34" s="13"/>
      <c r="J34" s="14"/>
      <c r="K34" s="10"/>
      <c r="L34" s="15"/>
      <c r="M34" s="12"/>
      <c r="N34" s="12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7"/>
      <c r="AT34" s="88">
        <f>COUNTIF($O$34:$AS$34,"Y")</f>
        <v>0</v>
      </c>
      <c r="AU34" s="89">
        <f>COUNTIF($O$34:$AS$34,"N")</f>
        <v>0</v>
      </c>
      <c r="AV34" s="89">
        <f>SUM($AT$34:$AU$34)</f>
        <v>0</v>
      </c>
      <c r="AW34" s="90">
        <f t="shared" si="0"/>
        <v>0</v>
      </c>
      <c r="AX34" s="91">
        <f t="shared" si="1"/>
      </c>
      <c r="AY34" s="92"/>
      <c r="AZ34" s="93"/>
      <c r="BA34" s="93"/>
      <c r="BB34" s="93"/>
    </row>
    <row r="35" spans="1:54" ht="33.75" customHeight="1">
      <c r="A35" s="116"/>
      <c r="B35" s="117"/>
      <c r="C35" s="9"/>
      <c r="D35" s="118"/>
      <c r="E35" s="117"/>
      <c r="F35" s="15"/>
      <c r="G35" s="11"/>
      <c r="H35" s="12"/>
      <c r="I35" s="13"/>
      <c r="J35" s="14"/>
      <c r="K35" s="10"/>
      <c r="L35" s="15"/>
      <c r="M35" s="12"/>
      <c r="N35" s="12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7"/>
      <c r="AT35" s="88">
        <f>COUNTIF($O$35:$AS$35,"Y")</f>
        <v>0</v>
      </c>
      <c r="AU35" s="89">
        <f>COUNTIF($O$35:$AS$35,"N")</f>
        <v>0</v>
      </c>
      <c r="AV35" s="89">
        <f>SUM($AT$35:$AU$35)</f>
        <v>0</v>
      </c>
      <c r="AW35" s="90">
        <f t="shared" si="0"/>
        <v>0</v>
      </c>
      <c r="AX35" s="91">
        <f t="shared" si="1"/>
      </c>
      <c r="AY35" s="92"/>
      <c r="AZ35" s="93"/>
      <c r="BA35" s="93"/>
      <c r="BB35" s="93"/>
    </row>
    <row r="36" spans="1:54" ht="33.75" customHeight="1">
      <c r="A36" s="116"/>
      <c r="B36" s="117"/>
      <c r="C36" s="9"/>
      <c r="D36" s="118"/>
      <c r="E36" s="117"/>
      <c r="F36" s="15"/>
      <c r="G36" s="11"/>
      <c r="H36" s="12"/>
      <c r="I36" s="13"/>
      <c r="J36" s="14"/>
      <c r="K36" s="10"/>
      <c r="L36" s="15"/>
      <c r="M36" s="12"/>
      <c r="N36" s="12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7"/>
      <c r="AT36" s="88">
        <f>COUNTIF($O$36:$AS$36,"Y")</f>
        <v>0</v>
      </c>
      <c r="AU36" s="89">
        <f>COUNTIF($O$36:$AS$36,"N")</f>
        <v>0</v>
      </c>
      <c r="AV36" s="89">
        <f>SUM($AT$36:$AU$36)</f>
        <v>0</v>
      </c>
      <c r="AW36" s="90">
        <f t="shared" si="0"/>
        <v>0</v>
      </c>
      <c r="AX36" s="91">
        <f t="shared" si="1"/>
      </c>
      <c r="AY36" s="92"/>
      <c r="AZ36" s="93"/>
      <c r="BA36" s="93"/>
      <c r="BB36" s="93"/>
    </row>
    <row r="37" spans="1:54" ht="33.75" customHeight="1">
      <c r="A37" s="116"/>
      <c r="B37" s="117"/>
      <c r="C37" s="9"/>
      <c r="D37" s="118"/>
      <c r="E37" s="117"/>
      <c r="F37" s="15"/>
      <c r="G37" s="11"/>
      <c r="H37" s="12"/>
      <c r="I37" s="13"/>
      <c r="J37" s="14"/>
      <c r="K37" s="10"/>
      <c r="L37" s="15"/>
      <c r="M37" s="12"/>
      <c r="N37" s="12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7"/>
      <c r="AT37" s="88">
        <f>COUNTIF($O$37:$AS$37,"Y")</f>
        <v>0</v>
      </c>
      <c r="AU37" s="89">
        <f>COUNTIF($O$37:$AS$37,"N")</f>
        <v>0</v>
      </c>
      <c r="AV37" s="89">
        <f>SUM($AT$37:$AU$37)</f>
        <v>0</v>
      </c>
      <c r="AW37" s="90">
        <f t="shared" si="0"/>
        <v>0</v>
      </c>
      <c r="AX37" s="91">
        <f t="shared" si="1"/>
      </c>
      <c r="AY37" s="92"/>
      <c r="AZ37" s="93"/>
      <c r="BA37" s="93"/>
      <c r="BB37" s="93"/>
    </row>
    <row r="38" spans="1:54" ht="33.75" customHeight="1">
      <c r="A38" s="116"/>
      <c r="B38" s="117"/>
      <c r="C38" s="9"/>
      <c r="D38" s="118"/>
      <c r="E38" s="117"/>
      <c r="F38" s="15"/>
      <c r="G38" s="11"/>
      <c r="H38" s="12"/>
      <c r="I38" s="13"/>
      <c r="J38" s="14"/>
      <c r="K38" s="10"/>
      <c r="L38" s="15"/>
      <c r="M38" s="12"/>
      <c r="N38" s="12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7"/>
      <c r="AT38" s="88">
        <f>COUNTIF($O$38:$AS$38,"Y")</f>
        <v>0</v>
      </c>
      <c r="AU38" s="89">
        <f>COUNTIF($O$38:$AS$38,"N")</f>
        <v>0</v>
      </c>
      <c r="AV38" s="89">
        <f>SUM($AT$38:$AU$38)</f>
        <v>0</v>
      </c>
      <c r="AW38" s="90">
        <f t="shared" si="0"/>
        <v>0</v>
      </c>
      <c r="AX38" s="91">
        <f t="shared" si="1"/>
      </c>
      <c r="AY38" s="92"/>
      <c r="AZ38" s="93"/>
      <c r="BA38" s="93"/>
      <c r="BB38" s="93"/>
    </row>
    <row r="39" spans="1:54" ht="33.75" customHeight="1">
      <c r="A39" s="116"/>
      <c r="B39" s="117"/>
      <c r="C39" s="9"/>
      <c r="D39" s="118"/>
      <c r="E39" s="117"/>
      <c r="F39" s="15"/>
      <c r="G39" s="11"/>
      <c r="H39" s="12"/>
      <c r="I39" s="13"/>
      <c r="J39" s="14"/>
      <c r="K39" s="10"/>
      <c r="L39" s="15"/>
      <c r="M39" s="12"/>
      <c r="N39" s="12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7"/>
      <c r="AT39" s="88">
        <f>COUNTIF($O$39:$AS$39,"Y")</f>
        <v>0</v>
      </c>
      <c r="AU39" s="89">
        <f>COUNTIF($O$39:$AS$39,"N")</f>
        <v>0</v>
      </c>
      <c r="AV39" s="89">
        <f>SUM($AT$39:$AU$39)</f>
        <v>0</v>
      </c>
      <c r="AW39" s="90">
        <f t="shared" si="0"/>
        <v>0</v>
      </c>
      <c r="AX39" s="91">
        <f t="shared" si="1"/>
      </c>
      <c r="AY39" s="92"/>
      <c r="AZ39" s="93"/>
      <c r="BA39" s="93"/>
      <c r="BB39" s="93"/>
    </row>
    <row r="40" spans="1:54" ht="33.75" customHeight="1">
      <c r="A40" s="116"/>
      <c r="B40" s="117"/>
      <c r="C40" s="9"/>
      <c r="D40" s="118"/>
      <c r="E40" s="117"/>
      <c r="F40" s="15"/>
      <c r="G40" s="11"/>
      <c r="H40" s="12"/>
      <c r="I40" s="13"/>
      <c r="J40" s="14"/>
      <c r="K40" s="10"/>
      <c r="L40" s="15"/>
      <c r="M40" s="12"/>
      <c r="N40" s="12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7"/>
      <c r="AT40" s="88">
        <f>COUNTIF($O$40:$AS$40,"Y")</f>
        <v>0</v>
      </c>
      <c r="AU40" s="89">
        <f>COUNTIF($O$40:$AS$40,"N")</f>
        <v>0</v>
      </c>
      <c r="AV40" s="89">
        <f>SUM($AT$40:$AU$40)</f>
        <v>0</v>
      </c>
      <c r="AW40" s="90">
        <f t="shared" si="0"/>
        <v>0</v>
      </c>
      <c r="AX40" s="91">
        <f t="shared" si="1"/>
      </c>
      <c r="AY40" s="92"/>
      <c r="AZ40" s="93"/>
      <c r="BA40" s="93"/>
      <c r="BB40" s="93"/>
    </row>
    <row r="41" spans="1:54" ht="33.75" customHeight="1">
      <c r="A41" s="116"/>
      <c r="B41" s="117"/>
      <c r="C41" s="9"/>
      <c r="D41" s="118"/>
      <c r="E41" s="117"/>
      <c r="F41" s="15"/>
      <c r="G41" s="11"/>
      <c r="H41" s="12"/>
      <c r="I41" s="13"/>
      <c r="J41" s="14"/>
      <c r="K41" s="10"/>
      <c r="L41" s="15"/>
      <c r="M41" s="12"/>
      <c r="N41" s="12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7"/>
      <c r="AT41" s="88">
        <f>COUNTIF($O$41:$AS$41,"Y")</f>
        <v>0</v>
      </c>
      <c r="AU41" s="89">
        <f>COUNTIF($O$41:$AS$41,"N")</f>
        <v>0</v>
      </c>
      <c r="AV41" s="89">
        <f>SUM($AT$41:$AU$41)</f>
        <v>0</v>
      </c>
      <c r="AW41" s="90">
        <f t="shared" si="0"/>
        <v>0</v>
      </c>
      <c r="AX41" s="91">
        <f t="shared" si="1"/>
      </c>
      <c r="AY41" s="92"/>
      <c r="AZ41" s="93"/>
      <c r="BA41" s="93"/>
      <c r="BB41" s="93"/>
    </row>
    <row r="42" spans="1:54" ht="33.75" customHeight="1">
      <c r="A42" s="116"/>
      <c r="B42" s="117"/>
      <c r="C42" s="9"/>
      <c r="D42" s="118"/>
      <c r="E42" s="117"/>
      <c r="F42" s="15"/>
      <c r="G42" s="11"/>
      <c r="H42" s="12"/>
      <c r="I42" s="13"/>
      <c r="J42" s="14"/>
      <c r="K42" s="10"/>
      <c r="L42" s="15"/>
      <c r="M42" s="12"/>
      <c r="N42" s="12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7"/>
      <c r="AT42" s="88">
        <f>COUNTIF($O$42:$AS$42,"Y")</f>
        <v>0</v>
      </c>
      <c r="AU42" s="89">
        <f>COUNTIF($O$42:$AS$42,"N")</f>
        <v>0</v>
      </c>
      <c r="AV42" s="89">
        <f>SUM($AT$42:$AU$42)</f>
        <v>0</v>
      </c>
      <c r="AW42" s="90">
        <f t="shared" si="0"/>
        <v>0</v>
      </c>
      <c r="AX42" s="91">
        <f t="shared" si="1"/>
      </c>
      <c r="AY42" s="92"/>
      <c r="AZ42" s="93"/>
      <c r="BA42" s="93"/>
      <c r="BB42" s="93"/>
    </row>
    <row r="43" spans="1:54" ht="33.75" customHeight="1">
      <c r="A43" s="116"/>
      <c r="B43" s="117"/>
      <c r="C43" s="9"/>
      <c r="D43" s="118"/>
      <c r="E43" s="117"/>
      <c r="F43" s="15"/>
      <c r="G43" s="11"/>
      <c r="H43" s="12"/>
      <c r="I43" s="13"/>
      <c r="J43" s="14"/>
      <c r="K43" s="10"/>
      <c r="L43" s="15"/>
      <c r="M43" s="12"/>
      <c r="N43" s="12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7"/>
      <c r="AT43" s="88">
        <f>COUNTIF($O$43:$AS$43,"Y")</f>
        <v>0</v>
      </c>
      <c r="AU43" s="89">
        <f>COUNTIF($O$43:$AS$43,"N")</f>
        <v>0</v>
      </c>
      <c r="AV43" s="89">
        <f>SUM($AT$43:$AU$43)</f>
        <v>0</v>
      </c>
      <c r="AW43" s="90">
        <f t="shared" si="0"/>
        <v>0</v>
      </c>
      <c r="AX43" s="91">
        <f t="shared" si="1"/>
      </c>
      <c r="AY43" s="92"/>
      <c r="AZ43" s="93"/>
      <c r="BA43" s="93"/>
      <c r="BB43" s="93"/>
    </row>
    <row r="44" spans="1:54" ht="33.75" customHeight="1">
      <c r="A44" s="116"/>
      <c r="B44" s="117"/>
      <c r="C44" s="9"/>
      <c r="D44" s="118"/>
      <c r="E44" s="117"/>
      <c r="F44" s="15"/>
      <c r="G44" s="11"/>
      <c r="H44" s="12"/>
      <c r="I44" s="13"/>
      <c r="J44" s="14"/>
      <c r="K44" s="10"/>
      <c r="L44" s="15"/>
      <c r="M44" s="12"/>
      <c r="N44" s="12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7"/>
      <c r="AT44" s="88">
        <f>COUNTIF($O$44:$AS$44,"Y")</f>
        <v>0</v>
      </c>
      <c r="AU44" s="89">
        <f>COUNTIF($O$44:$AS$44,"N")</f>
        <v>0</v>
      </c>
      <c r="AV44" s="89">
        <f>SUM($AT$44:$AU$44)</f>
        <v>0</v>
      </c>
      <c r="AW44" s="90">
        <f t="shared" si="0"/>
        <v>0</v>
      </c>
      <c r="AX44" s="91">
        <f t="shared" si="1"/>
      </c>
      <c r="AY44" s="92"/>
      <c r="AZ44" s="93"/>
      <c r="BA44" s="93"/>
      <c r="BB44" s="93"/>
    </row>
    <row r="45" spans="1:54" ht="33.75" customHeight="1">
      <c r="A45" s="116"/>
      <c r="B45" s="117"/>
      <c r="C45" s="9"/>
      <c r="D45" s="118"/>
      <c r="E45" s="117"/>
      <c r="F45" s="15"/>
      <c r="G45" s="11"/>
      <c r="H45" s="12"/>
      <c r="I45" s="13"/>
      <c r="J45" s="14"/>
      <c r="K45" s="10"/>
      <c r="L45" s="15"/>
      <c r="M45" s="12"/>
      <c r="N45" s="12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7"/>
      <c r="AT45" s="88">
        <f>COUNTIF($O$45:$AS$45,"Y")</f>
        <v>0</v>
      </c>
      <c r="AU45" s="89">
        <f>COUNTIF($O$45:$AS$45,"N")</f>
        <v>0</v>
      </c>
      <c r="AV45" s="89">
        <f>SUM($AT$45:$AU$45)</f>
        <v>0</v>
      </c>
      <c r="AW45" s="90">
        <f t="shared" si="0"/>
        <v>0</v>
      </c>
      <c r="AX45" s="91">
        <f t="shared" si="1"/>
      </c>
      <c r="AY45" s="92"/>
      <c r="AZ45" s="93"/>
      <c r="BA45" s="93"/>
      <c r="BB45" s="93"/>
    </row>
    <row r="46" spans="1:54" ht="33.75" customHeight="1">
      <c r="A46" s="116"/>
      <c r="B46" s="117"/>
      <c r="C46" s="9"/>
      <c r="D46" s="118"/>
      <c r="E46" s="117"/>
      <c r="F46" s="15"/>
      <c r="G46" s="11"/>
      <c r="H46" s="12"/>
      <c r="I46" s="13"/>
      <c r="J46" s="14"/>
      <c r="K46" s="10"/>
      <c r="L46" s="15"/>
      <c r="M46" s="12"/>
      <c r="N46" s="12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7"/>
      <c r="AT46" s="88">
        <f>COUNTIF($O$46:$AS$46,"Y")</f>
        <v>0</v>
      </c>
      <c r="AU46" s="89">
        <f>COUNTIF($O$46:$AS$46,"N")</f>
        <v>0</v>
      </c>
      <c r="AV46" s="89">
        <f>SUM($AT$46:$AU$46)</f>
        <v>0</v>
      </c>
      <c r="AW46" s="90">
        <f t="shared" si="0"/>
        <v>0</v>
      </c>
      <c r="AX46" s="91">
        <f t="shared" si="1"/>
      </c>
      <c r="AY46" s="92"/>
      <c r="AZ46" s="93"/>
      <c r="BA46" s="93"/>
      <c r="BB46" s="93"/>
    </row>
    <row r="47" spans="1:54" ht="33.75" customHeight="1">
      <c r="A47" s="116"/>
      <c r="B47" s="117"/>
      <c r="C47" s="9"/>
      <c r="D47" s="118"/>
      <c r="E47" s="117"/>
      <c r="F47" s="15"/>
      <c r="G47" s="11"/>
      <c r="H47" s="12"/>
      <c r="I47" s="13"/>
      <c r="J47" s="14"/>
      <c r="K47" s="10"/>
      <c r="L47" s="15"/>
      <c r="M47" s="12"/>
      <c r="N47" s="12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7"/>
      <c r="AT47" s="88">
        <f>COUNTIF($O$47:$AS$47,"Y")</f>
        <v>0</v>
      </c>
      <c r="AU47" s="89">
        <f>COUNTIF($O$47:$AS$47,"N")</f>
        <v>0</v>
      </c>
      <c r="AV47" s="89">
        <f>SUM($AT$47:$AU$47)</f>
        <v>0</v>
      </c>
      <c r="AW47" s="90">
        <f t="shared" si="0"/>
        <v>0</v>
      </c>
      <c r="AX47" s="91">
        <f t="shared" si="1"/>
      </c>
      <c r="AY47" s="92"/>
      <c r="AZ47" s="93"/>
      <c r="BA47" s="93"/>
      <c r="BB47" s="93"/>
    </row>
    <row r="48" spans="1:54" ht="33.75" customHeight="1">
      <c r="A48" s="116"/>
      <c r="B48" s="117"/>
      <c r="C48" s="9"/>
      <c r="D48" s="118"/>
      <c r="E48" s="117"/>
      <c r="F48" s="15"/>
      <c r="G48" s="11"/>
      <c r="H48" s="12"/>
      <c r="I48" s="13"/>
      <c r="J48" s="14"/>
      <c r="K48" s="10"/>
      <c r="L48" s="15"/>
      <c r="M48" s="12"/>
      <c r="N48" s="12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7"/>
      <c r="AT48" s="88">
        <f>COUNTIF($O$48:$AS$48,"Y")</f>
        <v>0</v>
      </c>
      <c r="AU48" s="89">
        <f>COUNTIF($O$48:$AS$48,"N")</f>
        <v>0</v>
      </c>
      <c r="AV48" s="89">
        <f>SUM($AT$48:$AU$48)</f>
        <v>0</v>
      </c>
      <c r="AW48" s="90">
        <f t="shared" si="0"/>
        <v>0</v>
      </c>
      <c r="AX48" s="91">
        <f t="shared" si="1"/>
      </c>
      <c r="AY48" s="92"/>
      <c r="AZ48" s="93"/>
      <c r="BA48" s="93"/>
      <c r="BB48" s="93"/>
    </row>
    <row r="49" spans="1:54" ht="33.75" customHeight="1">
      <c r="A49" s="116"/>
      <c r="B49" s="117"/>
      <c r="C49" s="9"/>
      <c r="D49" s="118"/>
      <c r="E49" s="117"/>
      <c r="F49" s="15"/>
      <c r="G49" s="11"/>
      <c r="H49" s="12"/>
      <c r="I49" s="13"/>
      <c r="J49" s="14"/>
      <c r="K49" s="10"/>
      <c r="L49" s="15"/>
      <c r="M49" s="12"/>
      <c r="N49" s="12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7"/>
      <c r="AT49" s="88">
        <f>COUNTIF($O$49:$AS$49,"Y")</f>
        <v>0</v>
      </c>
      <c r="AU49" s="89">
        <f>COUNTIF($O$49:$AS$49,"N")</f>
        <v>0</v>
      </c>
      <c r="AV49" s="89">
        <f>SUM($AT$49:$AU$49)</f>
        <v>0</v>
      </c>
      <c r="AW49" s="90">
        <f t="shared" si="0"/>
        <v>0</v>
      </c>
      <c r="AX49" s="91">
        <f t="shared" si="1"/>
      </c>
      <c r="AY49" s="92"/>
      <c r="AZ49" s="93"/>
      <c r="BA49" s="93"/>
      <c r="BB49" s="93"/>
    </row>
    <row r="50" spans="1:54" ht="33.75" customHeight="1">
      <c r="A50" s="116"/>
      <c r="B50" s="117"/>
      <c r="C50" s="9"/>
      <c r="D50" s="118"/>
      <c r="E50" s="117"/>
      <c r="F50" s="15"/>
      <c r="G50" s="11"/>
      <c r="H50" s="12"/>
      <c r="I50" s="13"/>
      <c r="J50" s="14"/>
      <c r="K50" s="10"/>
      <c r="L50" s="15"/>
      <c r="M50" s="12"/>
      <c r="N50" s="12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7"/>
      <c r="AT50" s="88">
        <f>COUNTIF($O$50:$AS$50,"Y")</f>
        <v>0</v>
      </c>
      <c r="AU50" s="89">
        <f>COUNTIF($O$50:$AS$50,"N")</f>
        <v>0</v>
      </c>
      <c r="AV50" s="89">
        <f>SUM($AT$50:$AU$50)</f>
        <v>0</v>
      </c>
      <c r="AW50" s="90">
        <f t="shared" si="0"/>
        <v>0</v>
      </c>
      <c r="AX50" s="91">
        <f t="shared" si="1"/>
      </c>
      <c r="AY50" s="92"/>
      <c r="AZ50" s="93"/>
      <c r="BA50" s="93"/>
      <c r="BB50" s="93"/>
    </row>
    <row r="51" spans="1:54" ht="33.75" customHeight="1">
      <c r="A51" s="116"/>
      <c r="B51" s="117"/>
      <c r="C51" s="9"/>
      <c r="D51" s="118"/>
      <c r="E51" s="117"/>
      <c r="F51" s="15"/>
      <c r="G51" s="11"/>
      <c r="H51" s="12"/>
      <c r="I51" s="13"/>
      <c r="J51" s="14"/>
      <c r="K51" s="10"/>
      <c r="L51" s="15"/>
      <c r="M51" s="12"/>
      <c r="N51" s="12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7"/>
      <c r="AT51" s="88">
        <f>COUNTIF($O$51:$AS$51,"Y")</f>
        <v>0</v>
      </c>
      <c r="AU51" s="89">
        <f>COUNTIF($O$51:$AS$51,"N")</f>
        <v>0</v>
      </c>
      <c r="AV51" s="89">
        <f>SUM($AT$51:$AU$51)</f>
        <v>0</v>
      </c>
      <c r="AW51" s="90">
        <f t="shared" si="0"/>
        <v>0</v>
      </c>
      <c r="AX51" s="91">
        <f t="shared" si="1"/>
      </c>
      <c r="AY51" s="92"/>
      <c r="AZ51" s="93"/>
      <c r="BA51" s="93"/>
      <c r="BB51" s="93"/>
    </row>
    <row r="52" spans="1:54" ht="33.75" customHeight="1">
      <c r="A52" s="116"/>
      <c r="B52" s="117"/>
      <c r="C52" s="9"/>
      <c r="D52" s="118"/>
      <c r="E52" s="117"/>
      <c r="F52" s="15"/>
      <c r="G52" s="11"/>
      <c r="H52" s="12"/>
      <c r="I52" s="13"/>
      <c r="J52" s="14"/>
      <c r="K52" s="10"/>
      <c r="L52" s="15"/>
      <c r="M52" s="12"/>
      <c r="N52" s="12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7"/>
      <c r="AT52" s="88">
        <f>COUNTIF($O$52:$AS$52,"Y")</f>
        <v>0</v>
      </c>
      <c r="AU52" s="89">
        <f>COUNTIF($O$52:$AS$52,"N")</f>
        <v>0</v>
      </c>
      <c r="AV52" s="89">
        <f>SUM($AT$52:$AU$52)</f>
        <v>0</v>
      </c>
      <c r="AW52" s="90">
        <f t="shared" si="0"/>
        <v>0</v>
      </c>
      <c r="AX52" s="91">
        <f t="shared" si="1"/>
      </c>
      <c r="AY52" s="92"/>
      <c r="AZ52" s="93"/>
      <c r="BA52" s="93"/>
      <c r="BB52" s="93"/>
    </row>
    <row r="53" spans="1:54" ht="33.75" customHeight="1">
      <c r="A53" s="116"/>
      <c r="B53" s="117"/>
      <c r="C53" s="9"/>
      <c r="D53" s="118"/>
      <c r="E53" s="117"/>
      <c r="F53" s="15"/>
      <c r="G53" s="11"/>
      <c r="H53" s="12"/>
      <c r="I53" s="13"/>
      <c r="J53" s="14"/>
      <c r="K53" s="10"/>
      <c r="L53" s="15"/>
      <c r="M53" s="12"/>
      <c r="N53" s="12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7"/>
      <c r="AT53" s="88">
        <f>COUNTIF($O$53:$AS$53,"Y")</f>
        <v>0</v>
      </c>
      <c r="AU53" s="89">
        <f>COUNTIF($O$53:$AS$53,"N")</f>
        <v>0</v>
      </c>
      <c r="AV53" s="89">
        <f>SUM($AT$53:$AU$53)</f>
        <v>0</v>
      </c>
      <c r="AW53" s="90">
        <f t="shared" si="0"/>
        <v>0</v>
      </c>
      <c r="AX53" s="91">
        <f t="shared" si="1"/>
      </c>
      <c r="AY53" s="92"/>
      <c r="AZ53" s="93"/>
      <c r="BA53" s="93"/>
      <c r="BB53" s="93"/>
    </row>
    <row r="54" spans="1:54" ht="33.75" customHeight="1">
      <c r="A54" s="116"/>
      <c r="B54" s="117"/>
      <c r="C54" s="9"/>
      <c r="D54" s="118"/>
      <c r="E54" s="117"/>
      <c r="F54" s="15"/>
      <c r="G54" s="11"/>
      <c r="H54" s="12"/>
      <c r="I54" s="13"/>
      <c r="J54" s="14"/>
      <c r="K54" s="10"/>
      <c r="L54" s="15"/>
      <c r="M54" s="12"/>
      <c r="N54" s="12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7"/>
      <c r="AT54" s="88">
        <f>COUNTIF($O$54:$AS$54,"Y")</f>
        <v>0</v>
      </c>
      <c r="AU54" s="89">
        <f>COUNTIF($O$54:$AS$54,"N")</f>
        <v>0</v>
      </c>
      <c r="AV54" s="89">
        <f>SUM($AT$54:$AU$54)</f>
        <v>0</v>
      </c>
      <c r="AW54" s="90">
        <f t="shared" si="0"/>
        <v>0</v>
      </c>
      <c r="AX54" s="91">
        <f t="shared" si="1"/>
      </c>
      <c r="AY54" s="92"/>
      <c r="AZ54" s="93"/>
      <c r="BA54" s="93"/>
      <c r="BB54" s="93"/>
    </row>
    <row r="55" spans="1:54" ht="33.75" customHeight="1">
      <c r="A55" s="116"/>
      <c r="B55" s="117"/>
      <c r="C55" s="9"/>
      <c r="D55" s="118"/>
      <c r="E55" s="117"/>
      <c r="F55" s="15"/>
      <c r="G55" s="11"/>
      <c r="H55" s="12"/>
      <c r="I55" s="13"/>
      <c r="J55" s="14"/>
      <c r="K55" s="10"/>
      <c r="L55" s="15"/>
      <c r="M55" s="12"/>
      <c r="N55" s="12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7"/>
      <c r="AT55" s="88">
        <f>COUNTIF($O$55:$AS$55,"Y")</f>
        <v>0</v>
      </c>
      <c r="AU55" s="89">
        <f>COUNTIF($O$55:$AS$55,"N")</f>
        <v>0</v>
      </c>
      <c r="AV55" s="89">
        <f>SUM($AT$55:$AU$55)</f>
        <v>0</v>
      </c>
      <c r="AW55" s="90">
        <f t="shared" si="0"/>
        <v>0</v>
      </c>
      <c r="AX55" s="91">
        <f t="shared" si="1"/>
      </c>
      <c r="AY55" s="92"/>
      <c r="AZ55" s="93"/>
      <c r="BA55" s="93"/>
      <c r="BB55" s="93"/>
    </row>
    <row r="56" spans="1:54" ht="33.75" customHeight="1">
      <c r="A56" s="116"/>
      <c r="B56" s="117"/>
      <c r="C56" s="9"/>
      <c r="D56" s="118"/>
      <c r="E56" s="117"/>
      <c r="F56" s="15"/>
      <c r="G56" s="11"/>
      <c r="H56" s="12"/>
      <c r="I56" s="13"/>
      <c r="J56" s="14"/>
      <c r="K56" s="10"/>
      <c r="L56" s="15"/>
      <c r="M56" s="12"/>
      <c r="N56" s="12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7"/>
      <c r="AT56" s="88">
        <f>COUNTIF($O$56:$AS$56,"Y")</f>
        <v>0</v>
      </c>
      <c r="AU56" s="89">
        <f>COUNTIF($O$56:$AS$56,"N")</f>
        <v>0</v>
      </c>
      <c r="AV56" s="89">
        <f>SUM($AT$56:$AU$56)</f>
        <v>0</v>
      </c>
      <c r="AW56" s="90">
        <f t="shared" si="0"/>
        <v>0</v>
      </c>
      <c r="AX56" s="91">
        <f t="shared" si="1"/>
      </c>
      <c r="AY56" s="92"/>
      <c r="AZ56" s="93"/>
      <c r="BA56" s="93"/>
      <c r="BB56" s="93"/>
    </row>
    <row r="57" spans="1:54" ht="33.75" customHeight="1">
      <c r="A57" s="116"/>
      <c r="B57" s="117"/>
      <c r="C57" s="9"/>
      <c r="D57" s="118"/>
      <c r="E57" s="117"/>
      <c r="F57" s="15"/>
      <c r="G57" s="11"/>
      <c r="H57" s="12"/>
      <c r="I57" s="13"/>
      <c r="J57" s="14"/>
      <c r="K57" s="10"/>
      <c r="L57" s="15"/>
      <c r="M57" s="12"/>
      <c r="N57" s="12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7"/>
      <c r="AT57" s="88">
        <f>COUNTIF($O$57:$AS$57,"Y")</f>
        <v>0</v>
      </c>
      <c r="AU57" s="89">
        <f>COUNTIF($O$57:$AS$57,"N")</f>
        <v>0</v>
      </c>
      <c r="AV57" s="89">
        <f>SUM($AT$57:$AU$57)</f>
        <v>0</v>
      </c>
      <c r="AW57" s="90">
        <f t="shared" si="0"/>
        <v>0</v>
      </c>
      <c r="AX57" s="91">
        <f t="shared" si="1"/>
      </c>
      <c r="AY57" s="92"/>
      <c r="AZ57" s="93"/>
      <c r="BA57" s="93"/>
      <c r="BB57" s="93"/>
    </row>
    <row r="58" spans="1:54" ht="33.75" customHeight="1">
      <c r="A58" s="116"/>
      <c r="B58" s="117"/>
      <c r="C58" s="9"/>
      <c r="D58" s="118"/>
      <c r="E58" s="117"/>
      <c r="F58" s="15"/>
      <c r="G58" s="11"/>
      <c r="H58" s="12"/>
      <c r="I58" s="13"/>
      <c r="J58" s="14"/>
      <c r="K58" s="10"/>
      <c r="L58" s="15"/>
      <c r="M58" s="12"/>
      <c r="N58" s="12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7"/>
      <c r="AT58" s="88">
        <f>COUNTIF($O$58:$AS$58,"Y")</f>
        <v>0</v>
      </c>
      <c r="AU58" s="89">
        <f>COUNTIF($O$58:$AS$58,"N")</f>
        <v>0</v>
      </c>
      <c r="AV58" s="89">
        <f>SUM($AT$58:$AU$58)</f>
        <v>0</v>
      </c>
      <c r="AW58" s="90">
        <f t="shared" si="0"/>
        <v>0</v>
      </c>
      <c r="AX58" s="91">
        <f t="shared" si="1"/>
      </c>
      <c r="AY58" s="92"/>
      <c r="AZ58" s="93"/>
      <c r="BA58" s="93"/>
      <c r="BB58" s="93"/>
    </row>
    <row r="59" spans="1:54" ht="33.75" customHeight="1">
      <c r="A59" s="116"/>
      <c r="B59" s="117"/>
      <c r="C59" s="9"/>
      <c r="D59" s="118"/>
      <c r="E59" s="117"/>
      <c r="F59" s="15"/>
      <c r="G59" s="11"/>
      <c r="H59" s="12"/>
      <c r="I59" s="13"/>
      <c r="J59" s="14"/>
      <c r="K59" s="10"/>
      <c r="L59" s="15"/>
      <c r="M59" s="12"/>
      <c r="N59" s="12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7"/>
      <c r="AT59" s="88">
        <f>COUNTIF($O$59:$AS$59,"Y")</f>
        <v>0</v>
      </c>
      <c r="AU59" s="89">
        <f>COUNTIF($O$59:$AS$59,"N")</f>
        <v>0</v>
      </c>
      <c r="AV59" s="89">
        <f>SUM($AT$59:$AU$59)</f>
        <v>0</v>
      </c>
      <c r="AW59" s="90">
        <f t="shared" si="0"/>
        <v>0</v>
      </c>
      <c r="AX59" s="91">
        <f t="shared" si="1"/>
      </c>
      <c r="AY59" s="92"/>
      <c r="AZ59" s="93"/>
      <c r="BA59" s="93"/>
      <c r="BB59" s="93"/>
    </row>
    <row r="60" spans="1:54" ht="33.75" customHeight="1">
      <c r="A60" s="116"/>
      <c r="B60" s="117"/>
      <c r="C60" s="9"/>
      <c r="D60" s="118"/>
      <c r="E60" s="117"/>
      <c r="F60" s="15"/>
      <c r="G60" s="11"/>
      <c r="H60" s="12"/>
      <c r="I60" s="13"/>
      <c r="J60" s="14"/>
      <c r="K60" s="10"/>
      <c r="L60" s="15"/>
      <c r="M60" s="12"/>
      <c r="N60" s="12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7"/>
      <c r="AT60" s="88">
        <f>COUNTIF($O$60:$AS$60,"Y")</f>
        <v>0</v>
      </c>
      <c r="AU60" s="89">
        <f>COUNTIF($O$60:$AS$60,"N")</f>
        <v>0</v>
      </c>
      <c r="AV60" s="89">
        <f>SUM($AT$60:$AU$60)</f>
        <v>0</v>
      </c>
      <c r="AW60" s="90">
        <f t="shared" si="0"/>
        <v>0</v>
      </c>
      <c r="AX60" s="91">
        <f t="shared" si="1"/>
      </c>
      <c r="AY60" s="92"/>
      <c r="AZ60" s="93"/>
      <c r="BA60" s="93"/>
      <c r="BB60" s="93"/>
    </row>
    <row r="61" spans="1:54" ht="33.75" customHeight="1">
      <c r="A61" s="116"/>
      <c r="B61" s="117"/>
      <c r="C61" s="9"/>
      <c r="D61" s="118"/>
      <c r="E61" s="117"/>
      <c r="F61" s="15"/>
      <c r="G61" s="11"/>
      <c r="H61" s="12"/>
      <c r="I61" s="13"/>
      <c r="J61" s="14"/>
      <c r="K61" s="10"/>
      <c r="L61" s="15"/>
      <c r="M61" s="12"/>
      <c r="N61" s="12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7"/>
      <c r="AT61" s="88">
        <f>COUNTIF($O$61:$AS$61,"Y")</f>
        <v>0</v>
      </c>
      <c r="AU61" s="89">
        <f>COUNTIF($O$61:$AS$61,"N")</f>
        <v>0</v>
      </c>
      <c r="AV61" s="89">
        <f>SUM($AT$61:$AU$61)</f>
        <v>0</v>
      </c>
      <c r="AW61" s="90">
        <f aca="true" t="shared" si="2" ref="AW61:AW85">IF(M61&gt;0,N61-M61+1,0)</f>
        <v>0</v>
      </c>
      <c r="AX61" s="91">
        <f aca="true" t="shared" si="3" ref="AX61:AX85">IF(AW61=AV61,"","CHECK TOTALS")</f>
      </c>
      <c r="AY61" s="92"/>
      <c r="AZ61" s="93"/>
      <c r="BA61" s="93"/>
      <c r="BB61" s="93"/>
    </row>
    <row r="62" spans="1:54" ht="33.75" customHeight="1">
      <c r="A62" s="116"/>
      <c r="B62" s="117"/>
      <c r="C62" s="9"/>
      <c r="D62" s="118"/>
      <c r="E62" s="117"/>
      <c r="F62" s="15"/>
      <c r="G62" s="11"/>
      <c r="H62" s="12"/>
      <c r="I62" s="13"/>
      <c r="J62" s="14"/>
      <c r="K62" s="10"/>
      <c r="L62" s="15"/>
      <c r="M62" s="12"/>
      <c r="N62" s="12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7"/>
      <c r="AT62" s="88">
        <f>COUNTIF($O$62:$AS$62,"Y")</f>
        <v>0</v>
      </c>
      <c r="AU62" s="89">
        <f>COUNTIF($O$62:$AS$62,"N")</f>
        <v>0</v>
      </c>
      <c r="AV62" s="89">
        <f>SUM($AT$62:$AU$62)</f>
        <v>0</v>
      </c>
      <c r="AW62" s="90">
        <f t="shared" si="2"/>
        <v>0</v>
      </c>
      <c r="AX62" s="91">
        <f t="shared" si="3"/>
      </c>
      <c r="AY62" s="92"/>
      <c r="AZ62" s="93"/>
      <c r="BA62" s="93"/>
      <c r="BB62" s="93"/>
    </row>
    <row r="63" spans="1:54" ht="33.75" customHeight="1">
      <c r="A63" s="116"/>
      <c r="B63" s="117"/>
      <c r="C63" s="9"/>
      <c r="D63" s="118"/>
      <c r="E63" s="117"/>
      <c r="F63" s="15"/>
      <c r="G63" s="11"/>
      <c r="H63" s="12"/>
      <c r="I63" s="13"/>
      <c r="J63" s="14"/>
      <c r="K63" s="10"/>
      <c r="L63" s="15"/>
      <c r="M63" s="12"/>
      <c r="N63" s="12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7"/>
      <c r="AT63" s="88">
        <f>COUNTIF($O$63:$AS$63,"Y")</f>
        <v>0</v>
      </c>
      <c r="AU63" s="89">
        <f>COUNTIF($O$63:$AS$63,"N")</f>
        <v>0</v>
      </c>
      <c r="AV63" s="89">
        <f>SUM($AT$63:$AU$63)</f>
        <v>0</v>
      </c>
      <c r="AW63" s="90">
        <f t="shared" si="2"/>
        <v>0</v>
      </c>
      <c r="AX63" s="91">
        <f t="shared" si="3"/>
      </c>
      <c r="AY63" s="92"/>
      <c r="AZ63" s="93"/>
      <c r="BA63" s="93"/>
      <c r="BB63" s="93"/>
    </row>
    <row r="64" spans="1:54" ht="33.75" customHeight="1">
      <c r="A64" s="116"/>
      <c r="B64" s="117"/>
      <c r="C64" s="9"/>
      <c r="D64" s="118"/>
      <c r="E64" s="117"/>
      <c r="F64" s="15"/>
      <c r="G64" s="11"/>
      <c r="H64" s="12"/>
      <c r="I64" s="13"/>
      <c r="J64" s="14"/>
      <c r="K64" s="10"/>
      <c r="L64" s="15"/>
      <c r="M64" s="12"/>
      <c r="N64" s="12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7"/>
      <c r="AT64" s="88">
        <f>COUNTIF($O$64:$AS$64,"Y")</f>
        <v>0</v>
      </c>
      <c r="AU64" s="89">
        <f>COUNTIF($O$64:$AS$64,"N")</f>
        <v>0</v>
      </c>
      <c r="AV64" s="89">
        <f>SUM($AT$64:$AU$64)</f>
        <v>0</v>
      </c>
      <c r="AW64" s="90">
        <f t="shared" si="2"/>
        <v>0</v>
      </c>
      <c r="AX64" s="91">
        <f t="shared" si="3"/>
      </c>
      <c r="AY64" s="92"/>
      <c r="AZ64" s="93"/>
      <c r="BA64" s="93"/>
      <c r="BB64" s="93"/>
    </row>
    <row r="65" spans="1:54" ht="33.75" customHeight="1">
      <c r="A65" s="116"/>
      <c r="B65" s="117"/>
      <c r="C65" s="9"/>
      <c r="D65" s="118"/>
      <c r="E65" s="117"/>
      <c r="F65" s="15"/>
      <c r="G65" s="11"/>
      <c r="H65" s="12"/>
      <c r="I65" s="13"/>
      <c r="J65" s="14"/>
      <c r="K65" s="10"/>
      <c r="L65" s="15"/>
      <c r="M65" s="12"/>
      <c r="N65" s="12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7"/>
      <c r="AT65" s="88">
        <f>COUNTIF($O$65:$AS$65,"Y")</f>
        <v>0</v>
      </c>
      <c r="AU65" s="89">
        <f>COUNTIF($O$65:$AS$65,"N")</f>
        <v>0</v>
      </c>
      <c r="AV65" s="89">
        <f>SUM($AT$65:$AU$65)</f>
        <v>0</v>
      </c>
      <c r="AW65" s="90">
        <f t="shared" si="2"/>
        <v>0</v>
      </c>
      <c r="AX65" s="91">
        <f t="shared" si="3"/>
      </c>
      <c r="AY65" s="92"/>
      <c r="AZ65" s="93"/>
      <c r="BA65" s="93"/>
      <c r="BB65" s="93"/>
    </row>
    <row r="66" spans="1:54" ht="33.75" customHeight="1">
      <c r="A66" s="116"/>
      <c r="B66" s="117"/>
      <c r="C66" s="9"/>
      <c r="D66" s="118"/>
      <c r="E66" s="117"/>
      <c r="F66" s="15"/>
      <c r="G66" s="11"/>
      <c r="H66" s="12"/>
      <c r="I66" s="13"/>
      <c r="J66" s="14"/>
      <c r="K66" s="10"/>
      <c r="L66" s="15"/>
      <c r="M66" s="12"/>
      <c r="N66" s="12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7"/>
      <c r="AT66" s="88">
        <f>COUNTIF($O$66:$AS$66,"Y")</f>
        <v>0</v>
      </c>
      <c r="AU66" s="89">
        <f>COUNTIF($O$66:$AS$66,"N")</f>
        <v>0</v>
      </c>
      <c r="AV66" s="89">
        <f>SUM($AT$66:$AU$66)</f>
        <v>0</v>
      </c>
      <c r="AW66" s="90">
        <f t="shared" si="2"/>
        <v>0</v>
      </c>
      <c r="AX66" s="91">
        <f t="shared" si="3"/>
      </c>
      <c r="AY66" s="92"/>
      <c r="AZ66" s="93"/>
      <c r="BA66" s="93"/>
      <c r="BB66" s="93"/>
    </row>
    <row r="67" spans="1:54" ht="33.75" customHeight="1">
      <c r="A67" s="116"/>
      <c r="B67" s="117"/>
      <c r="C67" s="9"/>
      <c r="D67" s="118"/>
      <c r="E67" s="117"/>
      <c r="F67" s="15"/>
      <c r="G67" s="11"/>
      <c r="H67" s="12"/>
      <c r="I67" s="13"/>
      <c r="J67" s="14"/>
      <c r="K67" s="10"/>
      <c r="L67" s="15"/>
      <c r="M67" s="12"/>
      <c r="N67" s="12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7"/>
      <c r="AT67" s="88">
        <f>COUNTIF($O$67:$AS$67,"Y")</f>
        <v>0</v>
      </c>
      <c r="AU67" s="89">
        <f>COUNTIF($O$67:$AS$67,"N")</f>
        <v>0</v>
      </c>
      <c r="AV67" s="89">
        <f>SUM($AT$67:$AU$67)</f>
        <v>0</v>
      </c>
      <c r="AW67" s="90">
        <f t="shared" si="2"/>
        <v>0</v>
      </c>
      <c r="AX67" s="91">
        <f t="shared" si="3"/>
      </c>
      <c r="AY67" s="92"/>
      <c r="AZ67" s="93"/>
      <c r="BA67" s="93"/>
      <c r="BB67" s="93"/>
    </row>
    <row r="68" spans="1:54" ht="33.75" customHeight="1">
      <c r="A68" s="116"/>
      <c r="B68" s="117"/>
      <c r="C68" s="9"/>
      <c r="D68" s="118"/>
      <c r="E68" s="117"/>
      <c r="F68" s="15"/>
      <c r="G68" s="11"/>
      <c r="H68" s="12"/>
      <c r="I68" s="13"/>
      <c r="J68" s="14"/>
      <c r="K68" s="10"/>
      <c r="L68" s="15"/>
      <c r="M68" s="12"/>
      <c r="N68" s="12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7"/>
      <c r="AT68" s="88">
        <f>COUNTIF($O$68:$AS$68,"Y")</f>
        <v>0</v>
      </c>
      <c r="AU68" s="89">
        <f>COUNTIF($O$68:$AS$68,"N")</f>
        <v>0</v>
      </c>
      <c r="AV68" s="89">
        <f>SUM($AT$68:$AU$68)</f>
        <v>0</v>
      </c>
      <c r="AW68" s="90">
        <f t="shared" si="2"/>
        <v>0</v>
      </c>
      <c r="AX68" s="91">
        <f t="shared" si="3"/>
      </c>
      <c r="AY68" s="92"/>
      <c r="AZ68" s="93"/>
      <c r="BA68" s="93"/>
      <c r="BB68" s="93"/>
    </row>
    <row r="69" spans="1:54" ht="33.75" customHeight="1">
      <c r="A69" s="116"/>
      <c r="B69" s="117"/>
      <c r="C69" s="9"/>
      <c r="D69" s="118"/>
      <c r="E69" s="117"/>
      <c r="F69" s="15"/>
      <c r="G69" s="11"/>
      <c r="H69" s="12"/>
      <c r="I69" s="13"/>
      <c r="J69" s="14"/>
      <c r="K69" s="10"/>
      <c r="L69" s="15"/>
      <c r="M69" s="12"/>
      <c r="N69" s="12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7"/>
      <c r="AT69" s="88">
        <f>COUNTIF($O$69:$AS$69,"Y")</f>
        <v>0</v>
      </c>
      <c r="AU69" s="89">
        <f>COUNTIF($O$69:$AS$69,"N")</f>
        <v>0</v>
      </c>
      <c r="AV69" s="89">
        <f>SUM($AT$69:$AU$69)</f>
        <v>0</v>
      </c>
      <c r="AW69" s="90">
        <f t="shared" si="2"/>
        <v>0</v>
      </c>
      <c r="AX69" s="91">
        <f t="shared" si="3"/>
      </c>
      <c r="AY69" s="92"/>
      <c r="AZ69" s="93"/>
      <c r="BA69" s="93"/>
      <c r="BB69" s="93"/>
    </row>
    <row r="70" spans="1:54" ht="33.75" customHeight="1">
      <c r="A70" s="116"/>
      <c r="B70" s="117"/>
      <c r="C70" s="9"/>
      <c r="D70" s="118"/>
      <c r="E70" s="117"/>
      <c r="F70" s="15"/>
      <c r="G70" s="11"/>
      <c r="H70" s="12"/>
      <c r="I70" s="13"/>
      <c r="J70" s="14"/>
      <c r="K70" s="10"/>
      <c r="L70" s="15"/>
      <c r="M70" s="12"/>
      <c r="N70" s="12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7"/>
      <c r="AT70" s="88">
        <f>COUNTIF($O$70:$AS$70,"Y")</f>
        <v>0</v>
      </c>
      <c r="AU70" s="89">
        <f>COUNTIF($O$70:$AS$70,"N")</f>
        <v>0</v>
      </c>
      <c r="AV70" s="89">
        <f>SUM($AT$70:$AU$70)</f>
        <v>0</v>
      </c>
      <c r="AW70" s="90">
        <f t="shared" si="2"/>
        <v>0</v>
      </c>
      <c r="AX70" s="91">
        <f t="shared" si="3"/>
      </c>
      <c r="AY70" s="92"/>
      <c r="AZ70" s="93"/>
      <c r="BA70" s="93"/>
      <c r="BB70" s="93"/>
    </row>
    <row r="71" spans="1:54" ht="33.75" customHeight="1">
      <c r="A71" s="116"/>
      <c r="B71" s="117"/>
      <c r="C71" s="9"/>
      <c r="D71" s="118"/>
      <c r="E71" s="117"/>
      <c r="F71" s="15"/>
      <c r="G71" s="11"/>
      <c r="H71" s="12"/>
      <c r="I71" s="13"/>
      <c r="J71" s="14"/>
      <c r="K71" s="10"/>
      <c r="L71" s="15"/>
      <c r="M71" s="12"/>
      <c r="N71" s="12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7"/>
      <c r="AT71" s="88">
        <f>COUNTIF($O$71:$AS$71,"Y")</f>
        <v>0</v>
      </c>
      <c r="AU71" s="89">
        <f>COUNTIF($O$71:$AS$71,"N")</f>
        <v>0</v>
      </c>
      <c r="AV71" s="89">
        <f>SUM($AT$71:$AU$71)</f>
        <v>0</v>
      </c>
      <c r="AW71" s="90">
        <f t="shared" si="2"/>
        <v>0</v>
      </c>
      <c r="AX71" s="91">
        <f t="shared" si="3"/>
      </c>
      <c r="AY71" s="92"/>
      <c r="AZ71" s="93"/>
      <c r="BA71" s="93"/>
      <c r="BB71" s="93"/>
    </row>
    <row r="72" spans="1:54" ht="33.75" customHeight="1">
      <c r="A72" s="116"/>
      <c r="B72" s="117"/>
      <c r="C72" s="9"/>
      <c r="D72" s="118"/>
      <c r="E72" s="117"/>
      <c r="F72" s="15"/>
      <c r="G72" s="11"/>
      <c r="H72" s="12"/>
      <c r="I72" s="13"/>
      <c r="J72" s="14"/>
      <c r="K72" s="10"/>
      <c r="L72" s="15"/>
      <c r="M72" s="12"/>
      <c r="N72" s="12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7"/>
      <c r="AT72" s="88">
        <f>COUNTIF($O$72:$AS$72,"Y")</f>
        <v>0</v>
      </c>
      <c r="AU72" s="89">
        <f>COUNTIF($O$72:$AS$72,"N")</f>
        <v>0</v>
      </c>
      <c r="AV72" s="89">
        <f>SUM($AT$72:$AU$72)</f>
        <v>0</v>
      </c>
      <c r="AW72" s="90">
        <f t="shared" si="2"/>
        <v>0</v>
      </c>
      <c r="AX72" s="91">
        <f t="shared" si="3"/>
      </c>
      <c r="AY72" s="92"/>
      <c r="AZ72" s="93"/>
      <c r="BA72" s="93"/>
      <c r="BB72" s="93"/>
    </row>
    <row r="73" spans="1:54" ht="33.75" customHeight="1">
      <c r="A73" s="116"/>
      <c r="B73" s="117"/>
      <c r="C73" s="9"/>
      <c r="D73" s="118"/>
      <c r="E73" s="117"/>
      <c r="F73" s="15"/>
      <c r="G73" s="11"/>
      <c r="H73" s="12"/>
      <c r="I73" s="13"/>
      <c r="J73" s="14"/>
      <c r="K73" s="10"/>
      <c r="L73" s="15"/>
      <c r="M73" s="12"/>
      <c r="N73" s="12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7"/>
      <c r="AT73" s="88">
        <f>COUNTIF($O$73:$AS$73,"Y")</f>
        <v>0</v>
      </c>
      <c r="AU73" s="89">
        <f>COUNTIF($O$73:$AS$73,"N")</f>
        <v>0</v>
      </c>
      <c r="AV73" s="89">
        <f>SUM($AT$73:$AU$73)</f>
        <v>0</v>
      </c>
      <c r="AW73" s="90">
        <f t="shared" si="2"/>
        <v>0</v>
      </c>
      <c r="AX73" s="91">
        <f t="shared" si="3"/>
      </c>
      <c r="AY73" s="92"/>
      <c r="AZ73" s="93"/>
      <c r="BA73" s="93"/>
      <c r="BB73" s="93"/>
    </row>
    <row r="74" spans="1:54" ht="33.75" customHeight="1">
      <c r="A74" s="116"/>
      <c r="B74" s="117"/>
      <c r="C74" s="9"/>
      <c r="D74" s="118"/>
      <c r="E74" s="117"/>
      <c r="F74" s="15"/>
      <c r="G74" s="11"/>
      <c r="H74" s="12"/>
      <c r="I74" s="13"/>
      <c r="J74" s="14"/>
      <c r="K74" s="10"/>
      <c r="L74" s="15"/>
      <c r="M74" s="12"/>
      <c r="N74" s="12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7"/>
      <c r="AT74" s="88">
        <f>COUNTIF($O$74:$AS$74,"Y")</f>
        <v>0</v>
      </c>
      <c r="AU74" s="89">
        <f>COUNTIF($O$74:$AS$74,"N")</f>
        <v>0</v>
      </c>
      <c r="AV74" s="89">
        <f>SUM($AT$74:$AU$74)</f>
        <v>0</v>
      </c>
      <c r="AW74" s="90">
        <f t="shared" si="2"/>
        <v>0</v>
      </c>
      <c r="AX74" s="91">
        <f t="shared" si="3"/>
      </c>
      <c r="AY74" s="92"/>
      <c r="AZ74" s="93"/>
      <c r="BA74" s="93"/>
      <c r="BB74" s="93"/>
    </row>
    <row r="75" spans="1:54" ht="33.75" customHeight="1">
      <c r="A75" s="116"/>
      <c r="B75" s="117"/>
      <c r="C75" s="9"/>
      <c r="D75" s="118"/>
      <c r="E75" s="117"/>
      <c r="F75" s="15"/>
      <c r="G75" s="11"/>
      <c r="H75" s="12"/>
      <c r="I75" s="13"/>
      <c r="J75" s="14"/>
      <c r="K75" s="10"/>
      <c r="L75" s="15"/>
      <c r="M75" s="12"/>
      <c r="N75" s="12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7"/>
      <c r="AT75" s="88">
        <f>COUNTIF($O$75:$AS$75,"Y")</f>
        <v>0</v>
      </c>
      <c r="AU75" s="89">
        <f>COUNTIF($O$75:$AS$75,"N")</f>
        <v>0</v>
      </c>
      <c r="AV75" s="89">
        <f>SUM($AT$75:$AU$75)</f>
        <v>0</v>
      </c>
      <c r="AW75" s="90">
        <f t="shared" si="2"/>
        <v>0</v>
      </c>
      <c r="AX75" s="91">
        <f t="shared" si="3"/>
      </c>
      <c r="AY75" s="92"/>
      <c r="AZ75" s="93"/>
      <c r="BA75" s="93"/>
      <c r="BB75" s="93"/>
    </row>
    <row r="76" spans="1:54" ht="33.75" customHeight="1">
      <c r="A76" s="116"/>
      <c r="B76" s="117"/>
      <c r="C76" s="9"/>
      <c r="D76" s="118"/>
      <c r="E76" s="117"/>
      <c r="F76" s="15"/>
      <c r="G76" s="11"/>
      <c r="H76" s="12"/>
      <c r="I76" s="13"/>
      <c r="J76" s="14"/>
      <c r="K76" s="10"/>
      <c r="L76" s="15"/>
      <c r="M76" s="12"/>
      <c r="N76" s="12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7"/>
      <c r="AT76" s="88">
        <f>COUNTIF($O$76:$AS$76,"Y")</f>
        <v>0</v>
      </c>
      <c r="AU76" s="89">
        <f>COUNTIF($O$76:$AS$76,"N")</f>
        <v>0</v>
      </c>
      <c r="AV76" s="89">
        <f>SUM($AT$76:$AU$76)</f>
        <v>0</v>
      </c>
      <c r="AW76" s="90">
        <f t="shared" si="2"/>
        <v>0</v>
      </c>
      <c r="AX76" s="91">
        <f t="shared" si="3"/>
      </c>
      <c r="AY76" s="92"/>
      <c r="AZ76" s="93"/>
      <c r="BA76" s="93"/>
      <c r="BB76" s="93"/>
    </row>
    <row r="77" spans="1:54" ht="33.75" customHeight="1">
      <c r="A77" s="116"/>
      <c r="B77" s="117"/>
      <c r="C77" s="9"/>
      <c r="D77" s="118"/>
      <c r="E77" s="117"/>
      <c r="F77" s="15"/>
      <c r="G77" s="11"/>
      <c r="H77" s="12"/>
      <c r="I77" s="13"/>
      <c r="J77" s="14"/>
      <c r="K77" s="10"/>
      <c r="L77" s="15"/>
      <c r="M77" s="12"/>
      <c r="N77" s="12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7"/>
      <c r="AT77" s="88">
        <f>COUNTIF($O$77:$AS$77,"Y")</f>
        <v>0</v>
      </c>
      <c r="AU77" s="89">
        <f>COUNTIF($O$77:$AS$77,"N")</f>
        <v>0</v>
      </c>
      <c r="AV77" s="89">
        <f>SUM($AT$77:$AU$77)</f>
        <v>0</v>
      </c>
      <c r="AW77" s="90">
        <f t="shared" si="2"/>
        <v>0</v>
      </c>
      <c r="AX77" s="91">
        <f t="shared" si="3"/>
      </c>
      <c r="AY77" s="92"/>
      <c r="AZ77" s="93"/>
      <c r="BA77" s="93"/>
      <c r="BB77" s="93"/>
    </row>
    <row r="78" spans="1:54" ht="33.75" customHeight="1">
      <c r="A78" s="116"/>
      <c r="B78" s="117"/>
      <c r="C78" s="9"/>
      <c r="D78" s="118"/>
      <c r="E78" s="117"/>
      <c r="F78" s="15"/>
      <c r="G78" s="11"/>
      <c r="H78" s="12"/>
      <c r="I78" s="13"/>
      <c r="J78" s="14"/>
      <c r="K78" s="10"/>
      <c r="L78" s="15"/>
      <c r="M78" s="12"/>
      <c r="N78" s="12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7"/>
      <c r="AT78" s="88">
        <f>COUNTIF($O$78:$AS$78,"Y")</f>
        <v>0</v>
      </c>
      <c r="AU78" s="89">
        <f>COUNTIF($O$78:$AS$78,"N")</f>
        <v>0</v>
      </c>
      <c r="AV78" s="89">
        <f>SUM($AT$78:$AU$78)</f>
        <v>0</v>
      </c>
      <c r="AW78" s="90">
        <f t="shared" si="2"/>
        <v>0</v>
      </c>
      <c r="AX78" s="91">
        <f t="shared" si="3"/>
      </c>
      <c r="AY78" s="92"/>
      <c r="AZ78" s="93"/>
      <c r="BA78" s="93"/>
      <c r="BB78" s="93"/>
    </row>
    <row r="79" spans="1:54" ht="33.75" customHeight="1">
      <c r="A79" s="116"/>
      <c r="B79" s="117"/>
      <c r="C79" s="9"/>
      <c r="D79" s="118"/>
      <c r="E79" s="117"/>
      <c r="F79" s="15"/>
      <c r="G79" s="11"/>
      <c r="H79" s="12"/>
      <c r="I79" s="13"/>
      <c r="J79" s="14"/>
      <c r="K79" s="10"/>
      <c r="L79" s="15"/>
      <c r="M79" s="12"/>
      <c r="N79" s="12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7"/>
      <c r="AT79" s="88">
        <f>COUNTIF($O$79:$AS$79,"Y")</f>
        <v>0</v>
      </c>
      <c r="AU79" s="89">
        <f>COUNTIF($O$79:$AS$79,"N")</f>
        <v>0</v>
      </c>
      <c r="AV79" s="89">
        <f>SUM($AT$79:$AU$79)</f>
        <v>0</v>
      </c>
      <c r="AW79" s="90">
        <f t="shared" si="2"/>
        <v>0</v>
      </c>
      <c r="AX79" s="91">
        <f t="shared" si="3"/>
      </c>
      <c r="AY79" s="92"/>
      <c r="AZ79" s="93"/>
      <c r="BA79" s="93"/>
      <c r="BB79" s="93"/>
    </row>
    <row r="80" spans="1:54" ht="33.75" customHeight="1">
      <c r="A80" s="116"/>
      <c r="B80" s="117"/>
      <c r="C80" s="9"/>
      <c r="D80" s="118"/>
      <c r="E80" s="117"/>
      <c r="F80" s="15"/>
      <c r="G80" s="11"/>
      <c r="H80" s="12"/>
      <c r="I80" s="13"/>
      <c r="J80" s="14"/>
      <c r="K80" s="10"/>
      <c r="L80" s="15"/>
      <c r="M80" s="12"/>
      <c r="N80" s="12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7"/>
      <c r="AT80" s="88">
        <f>COUNTIF($O$80:$AS$80,"Y")</f>
        <v>0</v>
      </c>
      <c r="AU80" s="89">
        <f>COUNTIF($O$80:$AS$80,"N")</f>
        <v>0</v>
      </c>
      <c r="AV80" s="89">
        <f>SUM($AT$80:$AU$80)</f>
        <v>0</v>
      </c>
      <c r="AW80" s="90">
        <f t="shared" si="2"/>
        <v>0</v>
      </c>
      <c r="AX80" s="91">
        <f t="shared" si="3"/>
      </c>
      <c r="AY80" s="92"/>
      <c r="AZ80" s="93"/>
      <c r="BA80" s="93"/>
      <c r="BB80" s="93"/>
    </row>
    <row r="81" spans="1:54" ht="33.75" customHeight="1">
      <c r="A81" s="116"/>
      <c r="B81" s="117"/>
      <c r="C81" s="9"/>
      <c r="D81" s="118"/>
      <c r="E81" s="117"/>
      <c r="F81" s="15"/>
      <c r="G81" s="11"/>
      <c r="H81" s="12"/>
      <c r="I81" s="13"/>
      <c r="J81" s="14"/>
      <c r="K81" s="10"/>
      <c r="L81" s="15"/>
      <c r="M81" s="12"/>
      <c r="N81" s="12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7"/>
      <c r="AT81" s="88">
        <f>COUNTIF($O$81:$AS$81,"Y")</f>
        <v>0</v>
      </c>
      <c r="AU81" s="89">
        <f>COUNTIF($O$81:$AS$81,"N")</f>
        <v>0</v>
      </c>
      <c r="AV81" s="89">
        <f>SUM($AT$81:$AU$81)</f>
        <v>0</v>
      </c>
      <c r="AW81" s="90">
        <f t="shared" si="2"/>
        <v>0</v>
      </c>
      <c r="AX81" s="91">
        <f t="shared" si="3"/>
      </c>
      <c r="AY81" s="92"/>
      <c r="AZ81" s="93"/>
      <c r="BA81" s="93"/>
      <c r="BB81" s="93"/>
    </row>
    <row r="82" spans="1:54" ht="33.75" customHeight="1">
      <c r="A82" s="116"/>
      <c r="B82" s="117"/>
      <c r="C82" s="9"/>
      <c r="D82" s="118"/>
      <c r="E82" s="117"/>
      <c r="F82" s="15"/>
      <c r="G82" s="11"/>
      <c r="H82" s="12"/>
      <c r="I82" s="13"/>
      <c r="J82" s="14"/>
      <c r="K82" s="10"/>
      <c r="L82" s="15"/>
      <c r="M82" s="12"/>
      <c r="N82" s="12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7"/>
      <c r="AT82" s="88">
        <f>COUNTIF($O$82:$AS$82,"Y")</f>
        <v>0</v>
      </c>
      <c r="AU82" s="89">
        <f>COUNTIF($O$82:$AS$82,"N")</f>
        <v>0</v>
      </c>
      <c r="AV82" s="89">
        <f>SUM($AT$82:$AU$82)</f>
        <v>0</v>
      </c>
      <c r="AW82" s="90">
        <f t="shared" si="2"/>
        <v>0</v>
      </c>
      <c r="AX82" s="91">
        <f t="shared" si="3"/>
      </c>
      <c r="AY82" s="92"/>
      <c r="AZ82" s="93"/>
      <c r="BA82" s="93"/>
      <c r="BB82" s="93"/>
    </row>
    <row r="83" spans="1:54" ht="33.75" customHeight="1">
      <c r="A83" s="116"/>
      <c r="B83" s="117"/>
      <c r="C83" s="9"/>
      <c r="D83" s="118"/>
      <c r="E83" s="117"/>
      <c r="F83" s="15"/>
      <c r="G83" s="11"/>
      <c r="H83" s="12"/>
      <c r="I83" s="13"/>
      <c r="J83" s="14"/>
      <c r="K83" s="10"/>
      <c r="L83" s="15"/>
      <c r="M83" s="12"/>
      <c r="N83" s="12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7"/>
      <c r="AT83" s="88">
        <f>COUNTIF($O$83:$AS$83,"Y")</f>
        <v>0</v>
      </c>
      <c r="AU83" s="89">
        <f>COUNTIF($O$83:$AS$83,"N")</f>
        <v>0</v>
      </c>
      <c r="AV83" s="89">
        <f>SUM($AT$83:$AU$83)</f>
        <v>0</v>
      </c>
      <c r="AW83" s="90">
        <f t="shared" si="2"/>
        <v>0</v>
      </c>
      <c r="AX83" s="91">
        <f t="shared" si="3"/>
      </c>
      <c r="AY83" s="92"/>
      <c r="AZ83" s="93"/>
      <c r="BA83" s="93"/>
      <c r="BB83" s="93"/>
    </row>
    <row r="84" spans="1:54" ht="33.75" customHeight="1">
      <c r="A84" s="116"/>
      <c r="B84" s="117"/>
      <c r="C84" s="9"/>
      <c r="D84" s="118"/>
      <c r="E84" s="117"/>
      <c r="F84" s="15"/>
      <c r="G84" s="11"/>
      <c r="H84" s="12"/>
      <c r="I84" s="13"/>
      <c r="J84" s="14"/>
      <c r="K84" s="10"/>
      <c r="L84" s="15"/>
      <c r="M84" s="12"/>
      <c r="N84" s="12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7"/>
      <c r="AT84" s="88">
        <f>COUNTIF($O$84:$AS$84,"Y")</f>
        <v>0</v>
      </c>
      <c r="AU84" s="89">
        <f>COUNTIF($O$84:$AS$84,"N")</f>
        <v>0</v>
      </c>
      <c r="AV84" s="89">
        <f>SUM($AT$84:$AU$84)</f>
        <v>0</v>
      </c>
      <c r="AW84" s="90">
        <f t="shared" si="2"/>
        <v>0</v>
      </c>
      <c r="AX84" s="91">
        <f t="shared" si="3"/>
      </c>
      <c r="AY84" s="92"/>
      <c r="AZ84" s="93"/>
      <c r="BA84" s="93"/>
      <c r="BB84" s="93"/>
    </row>
    <row r="85" spans="1:54" ht="33.75" customHeight="1">
      <c r="A85" s="116"/>
      <c r="B85" s="117"/>
      <c r="C85" s="9"/>
      <c r="D85" s="118"/>
      <c r="E85" s="117"/>
      <c r="F85" s="15"/>
      <c r="G85" s="11"/>
      <c r="H85" s="12"/>
      <c r="I85" s="13"/>
      <c r="J85" s="14"/>
      <c r="K85" s="10"/>
      <c r="L85" s="15"/>
      <c r="M85" s="12"/>
      <c r="N85" s="12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7"/>
      <c r="AT85" s="88">
        <f>COUNTIF($O$85:$AS$85,"Y")</f>
        <v>0</v>
      </c>
      <c r="AU85" s="89">
        <f>COUNTIF($O$85:$AS$85,"N")</f>
        <v>0</v>
      </c>
      <c r="AV85" s="89">
        <f>SUM($AT$85:$AU$85)</f>
        <v>0</v>
      </c>
      <c r="AW85" s="90">
        <f t="shared" si="2"/>
        <v>0</v>
      </c>
      <c r="AX85" s="91">
        <f t="shared" si="3"/>
      </c>
      <c r="AY85" s="92"/>
      <c r="AZ85" s="93"/>
      <c r="BA85" s="93"/>
      <c r="BB85" s="93"/>
    </row>
    <row r="86" spans="7:10" ht="12.75">
      <c r="G86" s="94"/>
      <c r="I86" s="94"/>
      <c r="J86" s="94"/>
    </row>
    <row r="87" spans="7:10" ht="12.75">
      <c r="G87" s="94"/>
      <c r="I87" s="94"/>
      <c r="J87" s="94"/>
    </row>
    <row r="88" spans="7:10" ht="12.75">
      <c r="G88" s="94"/>
      <c r="I88" s="94"/>
      <c r="J88" s="94"/>
    </row>
    <row r="89" spans="7:10" ht="12.75">
      <c r="G89" s="94"/>
      <c r="I89" s="94"/>
      <c r="J89" s="94"/>
    </row>
    <row r="90" spans="7:10" ht="12.75">
      <c r="G90" s="94"/>
      <c r="I90" s="94"/>
      <c r="J90" s="94"/>
    </row>
    <row r="91" spans="7:10" ht="12.75">
      <c r="G91" s="94"/>
      <c r="I91" s="94"/>
      <c r="J91" s="94"/>
    </row>
    <row r="92" spans="7:10" ht="12.75">
      <c r="G92" s="94"/>
      <c r="I92" s="94"/>
      <c r="J92" s="94"/>
    </row>
    <row r="93" spans="7:10" ht="12.75">
      <c r="G93" s="94"/>
      <c r="I93" s="94"/>
      <c r="J93" s="94"/>
    </row>
    <row r="94" spans="7:10" ht="12.75">
      <c r="G94" s="94"/>
      <c r="I94" s="94"/>
      <c r="J94" s="94"/>
    </row>
    <row r="95" spans="7:10" ht="12.75">
      <c r="G95" s="94"/>
      <c r="I95" s="94"/>
      <c r="J95" s="94"/>
    </row>
    <row r="96" spans="7:10" ht="12.75">
      <c r="G96" s="94"/>
      <c r="I96" s="94"/>
      <c r="J96" s="94"/>
    </row>
    <row r="97" spans="7:10" ht="12.75">
      <c r="G97" s="94"/>
      <c r="I97" s="94"/>
      <c r="J97" s="94"/>
    </row>
    <row r="98" spans="7:10" ht="12.75">
      <c r="G98" s="94"/>
      <c r="I98" s="94"/>
      <c r="J98" s="94"/>
    </row>
    <row r="99" spans="7:10" ht="12.75">
      <c r="G99" s="94"/>
      <c r="I99" s="94"/>
      <c r="J99" s="94"/>
    </row>
    <row r="100" spans="7:10" ht="12.75">
      <c r="G100" s="94"/>
      <c r="I100" s="94"/>
      <c r="J100" s="94"/>
    </row>
    <row r="101" spans="7:10" ht="12.75">
      <c r="G101" s="94"/>
      <c r="I101" s="94"/>
      <c r="J101" s="94"/>
    </row>
    <row r="102" spans="7:10" ht="12.75">
      <c r="G102" s="94"/>
      <c r="I102" s="94"/>
      <c r="J102" s="94"/>
    </row>
    <row r="103" spans="7:10" ht="12.75">
      <c r="G103" s="94"/>
      <c r="I103" s="94"/>
      <c r="J103" s="94"/>
    </row>
    <row r="104" spans="7:10" ht="12.75">
      <c r="G104" s="94"/>
      <c r="I104" s="94"/>
      <c r="J104" s="94"/>
    </row>
    <row r="105" spans="7:10" ht="12.75">
      <c r="G105" s="94"/>
      <c r="I105" s="94"/>
      <c r="J105" s="94"/>
    </row>
    <row r="106" spans="7:10" ht="12.75">
      <c r="G106" s="94"/>
      <c r="I106" s="94"/>
      <c r="J106" s="94"/>
    </row>
    <row r="107" spans="7:10" ht="12.75">
      <c r="G107" s="94"/>
      <c r="I107" s="94"/>
      <c r="J107" s="94"/>
    </row>
    <row r="108" spans="7:10" ht="12.75">
      <c r="G108" s="94"/>
      <c r="I108" s="94"/>
      <c r="J108" s="94"/>
    </row>
    <row r="109" spans="7:10" ht="12.75">
      <c r="G109" s="94"/>
      <c r="I109" s="94"/>
      <c r="J109" s="94"/>
    </row>
    <row r="110" spans="7:10" ht="12.75">
      <c r="G110" s="94"/>
      <c r="I110" s="94"/>
      <c r="J110" s="94"/>
    </row>
    <row r="111" spans="7:10" ht="12.75">
      <c r="G111" s="94"/>
      <c r="I111" s="94"/>
      <c r="J111" s="94"/>
    </row>
    <row r="112" spans="7:10" ht="12.75">
      <c r="G112" s="94"/>
      <c r="I112" s="94"/>
      <c r="J112" s="94"/>
    </row>
    <row r="113" spans="7:10" ht="12.75">
      <c r="G113" s="94"/>
      <c r="I113" s="94"/>
      <c r="J113" s="94"/>
    </row>
    <row r="114" spans="7:10" ht="12.75">
      <c r="G114" s="94"/>
      <c r="I114" s="94"/>
      <c r="J114" s="94"/>
    </row>
    <row r="115" spans="7:10" ht="12.75">
      <c r="G115" s="94"/>
      <c r="I115" s="94"/>
      <c r="J115" s="94"/>
    </row>
    <row r="116" spans="7:10" ht="12.75">
      <c r="G116" s="94"/>
      <c r="I116" s="94"/>
      <c r="J116" s="94"/>
    </row>
    <row r="117" spans="7:10" ht="12.75">
      <c r="G117" s="94"/>
      <c r="I117" s="94"/>
      <c r="J117" s="94"/>
    </row>
    <row r="118" spans="7:10" ht="12.75">
      <c r="G118" s="94"/>
      <c r="I118" s="94"/>
      <c r="J118" s="94"/>
    </row>
    <row r="119" spans="7:10" ht="12.75">
      <c r="G119" s="94"/>
      <c r="I119" s="94"/>
      <c r="J119" s="94"/>
    </row>
    <row r="120" spans="7:10" ht="12.75">
      <c r="G120" s="94"/>
      <c r="I120" s="94"/>
      <c r="J120" s="94"/>
    </row>
    <row r="121" spans="7:10" ht="12.75">
      <c r="G121" s="94"/>
      <c r="I121" s="94"/>
      <c r="J121" s="94"/>
    </row>
    <row r="122" spans="7:10" ht="12.75">
      <c r="G122" s="94"/>
      <c r="I122" s="94"/>
      <c r="J122" s="94"/>
    </row>
    <row r="123" spans="7:10" ht="12.75">
      <c r="G123" s="94"/>
      <c r="I123" s="94"/>
      <c r="J123" s="94"/>
    </row>
    <row r="124" spans="7:10" ht="12.75">
      <c r="G124" s="94"/>
      <c r="I124" s="94"/>
      <c r="J124" s="94"/>
    </row>
    <row r="125" spans="7:10" ht="12.75">
      <c r="G125" s="94"/>
      <c r="I125" s="94"/>
      <c r="J125" s="94"/>
    </row>
    <row r="126" spans="7:10" ht="12.75">
      <c r="G126" s="94"/>
      <c r="I126" s="94"/>
      <c r="J126" s="94"/>
    </row>
    <row r="127" spans="7:10" ht="12.75">
      <c r="G127" s="94"/>
      <c r="I127" s="94"/>
      <c r="J127" s="94"/>
    </row>
    <row r="128" spans="7:10" ht="12.75">
      <c r="G128" s="94"/>
      <c r="I128" s="94"/>
      <c r="J128" s="94"/>
    </row>
    <row r="129" spans="7:10" ht="12.75">
      <c r="G129" s="94"/>
      <c r="I129" s="94"/>
      <c r="J129" s="94"/>
    </row>
    <row r="130" spans="7:10" ht="12.75">
      <c r="G130" s="94"/>
      <c r="I130" s="94"/>
      <c r="J130" s="94"/>
    </row>
    <row r="131" spans="7:10" ht="12.75">
      <c r="G131" s="94"/>
      <c r="I131" s="94"/>
      <c r="J131" s="94"/>
    </row>
    <row r="132" spans="7:10" ht="12.75">
      <c r="G132" s="94"/>
      <c r="I132" s="94"/>
      <c r="J132" s="94"/>
    </row>
    <row r="133" spans="7:10" ht="12.75">
      <c r="G133" s="94"/>
      <c r="I133" s="94"/>
      <c r="J133" s="94"/>
    </row>
    <row r="134" spans="7:10" ht="12.75">
      <c r="G134" s="94"/>
      <c r="I134" s="94"/>
      <c r="J134" s="94"/>
    </row>
    <row r="135" spans="7:10" ht="12.75">
      <c r="G135" s="94"/>
      <c r="I135" s="94"/>
      <c r="J135" s="94"/>
    </row>
    <row r="136" spans="7:10" ht="12.75">
      <c r="G136" s="94"/>
      <c r="I136" s="94"/>
      <c r="J136" s="94"/>
    </row>
    <row r="137" spans="7:10" ht="12.75">
      <c r="G137" s="94"/>
      <c r="I137" s="94"/>
      <c r="J137" s="94"/>
    </row>
    <row r="138" spans="7:10" ht="12.75">
      <c r="G138" s="94"/>
      <c r="I138" s="94"/>
      <c r="J138" s="94"/>
    </row>
    <row r="139" spans="7:10" ht="12.75">
      <c r="G139" s="94"/>
      <c r="I139" s="94"/>
      <c r="J139" s="94"/>
    </row>
    <row r="140" spans="7:10" ht="12.75">
      <c r="G140" s="94"/>
      <c r="I140" s="94"/>
      <c r="J140" s="94"/>
    </row>
    <row r="141" spans="7:10" ht="12.75">
      <c r="G141" s="94"/>
      <c r="I141" s="94"/>
      <c r="J141" s="94"/>
    </row>
    <row r="142" spans="7:10" ht="12.75">
      <c r="G142" s="94"/>
      <c r="I142" s="94"/>
      <c r="J142" s="94"/>
    </row>
    <row r="143" spans="7:10" ht="12.75">
      <c r="G143" s="94"/>
      <c r="I143" s="94"/>
      <c r="J143" s="94"/>
    </row>
    <row r="144" spans="7:10" ht="12.75">
      <c r="G144" s="94"/>
      <c r="I144" s="94"/>
      <c r="J144" s="94"/>
    </row>
    <row r="145" spans="7:10" ht="12.75">
      <c r="G145" s="94"/>
      <c r="I145" s="94"/>
      <c r="J145" s="94"/>
    </row>
    <row r="146" spans="7:10" ht="12.75">
      <c r="G146" s="94"/>
      <c r="I146" s="94"/>
      <c r="J146" s="94"/>
    </row>
    <row r="147" spans="7:10" ht="12.75">
      <c r="G147" s="94"/>
      <c r="I147" s="94"/>
      <c r="J147" s="94"/>
    </row>
    <row r="148" spans="7:10" ht="12.75">
      <c r="G148" s="94"/>
      <c r="I148" s="94"/>
      <c r="J148" s="94"/>
    </row>
    <row r="149" spans="7:10" ht="12.75">
      <c r="G149" s="94"/>
      <c r="I149" s="94"/>
      <c r="J149" s="94"/>
    </row>
    <row r="150" spans="7:10" ht="12.75">
      <c r="G150" s="94"/>
      <c r="I150" s="94"/>
      <c r="J150" s="94"/>
    </row>
    <row r="151" spans="7:10" ht="12.75">
      <c r="G151" s="94"/>
      <c r="I151" s="94"/>
      <c r="J151" s="94"/>
    </row>
    <row r="152" spans="7:10" ht="12.75">
      <c r="G152" s="94"/>
      <c r="I152" s="94"/>
      <c r="J152" s="94"/>
    </row>
    <row r="153" spans="7:10" ht="12.75">
      <c r="G153" s="94"/>
      <c r="I153" s="94"/>
      <c r="J153" s="94"/>
    </row>
    <row r="154" spans="7:10" ht="12.75">
      <c r="G154" s="94"/>
      <c r="I154" s="94"/>
      <c r="J154" s="94"/>
    </row>
    <row r="155" spans="7:10" ht="12.75">
      <c r="G155" s="94"/>
      <c r="I155" s="94"/>
      <c r="J155" s="94"/>
    </row>
    <row r="156" spans="7:10" ht="12.75">
      <c r="G156" s="94"/>
      <c r="I156" s="94"/>
      <c r="J156" s="94"/>
    </row>
    <row r="157" spans="7:10" ht="12.75">
      <c r="G157" s="94"/>
      <c r="I157" s="94"/>
      <c r="J157" s="94"/>
    </row>
    <row r="158" spans="7:10" ht="12.75">
      <c r="G158" s="94"/>
      <c r="I158" s="94"/>
      <c r="J158" s="94"/>
    </row>
    <row r="159" spans="7:10" ht="12.75">
      <c r="G159" s="94"/>
      <c r="I159" s="94"/>
      <c r="J159" s="94"/>
    </row>
    <row r="160" spans="7:10" ht="12.75">
      <c r="G160" s="94"/>
      <c r="I160" s="94"/>
      <c r="J160" s="94"/>
    </row>
    <row r="161" spans="7:10" ht="12.75">
      <c r="G161" s="94"/>
      <c r="I161" s="94"/>
      <c r="J161" s="94"/>
    </row>
    <row r="162" spans="7:10" ht="12.75">
      <c r="G162" s="94"/>
      <c r="I162" s="94"/>
      <c r="J162" s="94"/>
    </row>
    <row r="163" spans="7:10" ht="12.75">
      <c r="G163" s="94"/>
      <c r="I163" s="94"/>
      <c r="J163" s="94"/>
    </row>
    <row r="164" spans="7:10" ht="12.75">
      <c r="G164" s="94"/>
      <c r="I164" s="94"/>
      <c r="J164" s="94"/>
    </row>
    <row r="165" spans="7:10" ht="12.75">
      <c r="G165" s="94"/>
      <c r="I165" s="94"/>
      <c r="J165" s="94"/>
    </row>
    <row r="166" spans="7:10" ht="12.75">
      <c r="G166" s="94"/>
      <c r="I166" s="94"/>
      <c r="J166" s="94"/>
    </row>
    <row r="167" spans="7:10" ht="12.75">
      <c r="G167" s="94"/>
      <c r="I167" s="94"/>
      <c r="J167" s="94"/>
    </row>
    <row r="168" spans="1:10" ht="15">
      <c r="A168" s="99"/>
      <c r="G168" s="94"/>
      <c r="I168" s="94"/>
      <c r="J168" s="94"/>
    </row>
    <row r="169" spans="1:10" ht="15">
      <c r="A169" s="99"/>
      <c r="G169" s="94"/>
      <c r="I169" s="94"/>
      <c r="J169" s="94"/>
    </row>
    <row r="170" spans="1:10" ht="15">
      <c r="A170" s="99"/>
      <c r="G170" s="94"/>
      <c r="I170" s="94"/>
      <c r="J170" s="94"/>
    </row>
    <row r="171" spans="1:10" ht="15">
      <c r="A171" s="99" t="s">
        <v>47</v>
      </c>
      <c r="G171" s="94"/>
      <c r="I171" s="94"/>
      <c r="J171" s="94"/>
    </row>
    <row r="172" spans="1:10" ht="15">
      <c r="A172" s="99" t="s">
        <v>48</v>
      </c>
      <c r="G172" s="94"/>
      <c r="I172" s="94"/>
      <c r="J172" s="94"/>
    </row>
    <row r="173" spans="1:10" ht="15">
      <c r="A173" s="99"/>
      <c r="G173" s="94"/>
      <c r="I173" s="94"/>
      <c r="J173" s="94"/>
    </row>
    <row r="174" spans="1:10" ht="15">
      <c r="A174" s="99"/>
      <c r="G174" s="94"/>
      <c r="I174" s="94"/>
      <c r="J174" s="94"/>
    </row>
    <row r="175" spans="1:10" ht="15">
      <c r="A175" s="99" t="s">
        <v>49</v>
      </c>
      <c r="G175" s="94"/>
      <c r="I175" s="212" t="str">
        <f>IF($L$8="Anne Arundel County DSS","02",IF($L$8="Allegany County DSS","01",IF($L$8="Baltimore County DSS","03",IF($L$8="Calvert County DSS","04",IF($L$8="Caroline County DSS","05",IF($L$8="Carroll County DSS","06",IF($L$8="Cecil County DSS","07",)))))))</f>
        <v>01</v>
      </c>
      <c r="J175" s="212"/>
    </row>
    <row r="176" spans="1:10" ht="15">
      <c r="A176" s="99" t="s">
        <v>50</v>
      </c>
      <c r="G176" s="94"/>
      <c r="I176" s="212"/>
      <c r="J176" s="212"/>
    </row>
    <row r="177" spans="1:10" ht="15.75">
      <c r="A177" s="99" t="s">
        <v>51</v>
      </c>
      <c r="G177" s="94"/>
      <c r="I177" s="100" t="b">
        <f>IF($L$8="Charles County DSS","08",IF(L8="Dorchester County DSS","09",IF(L8="Frederick County DSS","10",IF(L8="Garrett County DSS","11",IF(L8="Harford County DSS","12",IF(L8="Howard County DSS","13",IF(L8="Kent County DSS","14",IF(I178&lt;&gt;"",I178))))))))</f>
        <v>0</v>
      </c>
      <c r="J177" s="94"/>
    </row>
    <row r="178" spans="1:10" ht="15.75">
      <c r="A178" s="99" t="s">
        <v>22</v>
      </c>
      <c r="G178" s="94"/>
      <c r="I178" s="100" t="b">
        <f>IF(L8="Montgomery County DSS","15",IF(L8="Prince George's County DSS","16",IF(L8="Queen Anne's County DSS","17",IF(L8="St. Mary's County DSS","18",IF(L8="Somerset County DSS","19",IF(L8="Talbot County DSS","20",IF(L8="Washington County DSS","21",IF(I179&lt;&gt;"",I179))))))))</f>
        <v>0</v>
      </c>
      <c r="J178" s="94"/>
    </row>
    <row r="179" spans="1:10" ht="15.75">
      <c r="A179" s="99" t="s">
        <v>52</v>
      </c>
      <c r="G179" s="94"/>
      <c r="I179" s="100" t="b">
        <f>IF(L8="Wicomico County DSS","22",IF(L8="Worcester County DSS","23",IF(L8="Baltimore City DSS","24")))</f>
        <v>0</v>
      </c>
      <c r="J179" s="94"/>
    </row>
    <row r="180" spans="1:10" ht="15">
      <c r="A180" s="99" t="s">
        <v>53</v>
      </c>
      <c r="G180" s="94"/>
      <c r="I180" s="94"/>
      <c r="J180" s="94"/>
    </row>
    <row r="181" spans="1:10" ht="15">
      <c r="A181" s="99" t="s">
        <v>54</v>
      </c>
      <c r="G181" s="94"/>
      <c r="I181" s="94"/>
      <c r="J181" s="94"/>
    </row>
    <row r="182" spans="1:10" ht="15">
      <c r="A182" s="99" t="s">
        <v>55</v>
      </c>
      <c r="G182" s="94"/>
      <c r="I182" s="94"/>
      <c r="J182" s="94"/>
    </row>
    <row r="183" spans="1:10" ht="15">
      <c r="A183" s="99" t="s">
        <v>56</v>
      </c>
      <c r="G183" s="94"/>
      <c r="I183" s="94"/>
      <c r="J183" s="94"/>
    </row>
    <row r="184" spans="1:10" ht="15">
      <c r="A184" s="99" t="s">
        <v>57</v>
      </c>
      <c r="G184" s="94"/>
      <c r="I184" s="94"/>
      <c r="J184" s="94"/>
    </row>
    <row r="185" spans="1:10" ht="15">
      <c r="A185" s="99" t="s">
        <v>58</v>
      </c>
      <c r="G185" s="94"/>
      <c r="I185" s="94"/>
      <c r="J185" s="94"/>
    </row>
    <row r="186" spans="1:10" ht="15">
      <c r="A186" s="99" t="s">
        <v>59</v>
      </c>
      <c r="G186" s="94"/>
      <c r="I186" s="94"/>
      <c r="J186" s="94"/>
    </row>
    <row r="187" spans="1:10" ht="15">
      <c r="A187" s="99" t="s">
        <v>60</v>
      </c>
      <c r="G187" s="94"/>
      <c r="I187" s="94"/>
      <c r="J187" s="94"/>
    </row>
    <row r="188" spans="1:10" ht="15">
      <c r="A188" s="99" t="s">
        <v>61</v>
      </c>
      <c r="G188" s="94"/>
      <c r="I188" s="94"/>
      <c r="J188" s="94"/>
    </row>
    <row r="189" spans="1:10" ht="15">
      <c r="A189" s="99" t="s">
        <v>62</v>
      </c>
      <c r="G189" s="94"/>
      <c r="I189" s="94"/>
      <c r="J189" s="94"/>
    </row>
    <row r="190" spans="1:10" ht="15">
      <c r="A190" s="99" t="s">
        <v>63</v>
      </c>
      <c r="G190" s="94"/>
      <c r="I190" s="94"/>
      <c r="J190" s="94"/>
    </row>
    <row r="191" spans="1:10" ht="15">
      <c r="A191" s="99" t="s">
        <v>64</v>
      </c>
      <c r="G191" s="94"/>
      <c r="I191" s="94"/>
      <c r="J191" s="94"/>
    </row>
    <row r="192" spans="1:10" ht="15">
      <c r="A192" s="99" t="s">
        <v>65</v>
      </c>
      <c r="G192" s="94"/>
      <c r="I192" s="94"/>
      <c r="J192" s="94"/>
    </row>
    <row r="193" spans="1:10" ht="15">
      <c r="A193" s="99" t="s">
        <v>66</v>
      </c>
      <c r="G193" s="94"/>
      <c r="I193" s="94"/>
      <c r="J193" s="94"/>
    </row>
    <row r="194" spans="1:10" ht="15">
      <c r="A194" s="99" t="s">
        <v>67</v>
      </c>
      <c r="G194" s="94"/>
      <c r="I194" s="94"/>
      <c r="J194" s="94"/>
    </row>
    <row r="195" spans="1:10" ht="15">
      <c r="A195" s="99" t="s">
        <v>68</v>
      </c>
      <c r="G195" s="94"/>
      <c r="I195" s="94"/>
      <c r="J195" s="94"/>
    </row>
    <row r="196" spans="1:10" ht="15">
      <c r="A196" s="99" t="s">
        <v>69</v>
      </c>
      <c r="G196" s="94"/>
      <c r="I196" s="94"/>
      <c r="J196" s="94"/>
    </row>
    <row r="197" spans="1:10" ht="15">
      <c r="A197" s="99" t="s">
        <v>70</v>
      </c>
      <c r="G197" s="94"/>
      <c r="I197" s="94"/>
      <c r="J197" s="94"/>
    </row>
    <row r="198" spans="1:10" ht="15">
      <c r="A198" s="99" t="s">
        <v>71</v>
      </c>
      <c r="G198" s="94"/>
      <c r="I198" s="94"/>
      <c r="J198" s="94"/>
    </row>
    <row r="199" spans="7:10" ht="12.75">
      <c r="G199" s="94"/>
      <c r="I199" s="94"/>
      <c r="J199" s="94"/>
    </row>
    <row r="200" spans="7:10" ht="12.75">
      <c r="G200" s="94"/>
      <c r="I200" s="94"/>
      <c r="J200" s="94"/>
    </row>
    <row r="201" spans="1:10" ht="15">
      <c r="A201" s="98">
        <v>39508</v>
      </c>
      <c r="G201" s="94"/>
      <c r="I201" s="94"/>
      <c r="J201" s="94"/>
    </row>
    <row r="202" spans="1:10" ht="15">
      <c r="A202" s="98">
        <v>39539</v>
      </c>
      <c r="G202" s="94"/>
      <c r="I202" s="94"/>
      <c r="J202" s="94"/>
    </row>
    <row r="203" spans="1:10" ht="15">
      <c r="A203" s="98">
        <v>39569</v>
      </c>
      <c r="G203" s="94"/>
      <c r="I203" s="94"/>
      <c r="J203" s="94"/>
    </row>
    <row r="204" spans="1:10" ht="15">
      <c r="A204" s="98">
        <v>39600</v>
      </c>
      <c r="G204" s="94"/>
      <c r="I204" s="94"/>
      <c r="J204" s="94"/>
    </row>
    <row r="205" spans="1:10" ht="15">
      <c r="A205" s="98">
        <v>39630</v>
      </c>
      <c r="G205" s="94"/>
      <c r="I205" s="94"/>
      <c r="J205" s="94"/>
    </row>
    <row r="206" spans="1:10" ht="15">
      <c r="A206" s="98">
        <v>39661</v>
      </c>
      <c r="G206" s="94"/>
      <c r="I206" s="94"/>
      <c r="J206" s="94"/>
    </row>
    <row r="207" spans="1:10" ht="15">
      <c r="A207" s="98">
        <v>39692</v>
      </c>
      <c r="G207" s="94"/>
      <c r="I207" s="94"/>
      <c r="J207" s="94"/>
    </row>
    <row r="208" spans="1:10" ht="15">
      <c r="A208" s="98">
        <v>39722</v>
      </c>
      <c r="G208" s="94"/>
      <c r="I208" s="94"/>
      <c r="J208" s="94"/>
    </row>
    <row r="209" spans="1:10" ht="15">
      <c r="A209" s="98">
        <v>39753</v>
      </c>
      <c r="G209" s="94"/>
      <c r="I209" s="94"/>
      <c r="J209" s="94"/>
    </row>
    <row r="210" spans="1:10" ht="15">
      <c r="A210" s="98">
        <v>39783</v>
      </c>
      <c r="G210" s="94"/>
      <c r="I210" s="94"/>
      <c r="J210" s="94"/>
    </row>
    <row r="211" ht="15">
      <c r="A211" s="98">
        <v>39814</v>
      </c>
    </row>
    <row r="212" ht="15">
      <c r="A212" s="98">
        <v>39845</v>
      </c>
    </row>
    <row r="213" ht="15">
      <c r="A213" s="98">
        <v>39873</v>
      </c>
    </row>
    <row r="214" ht="15">
      <c r="A214" s="98">
        <v>39904</v>
      </c>
    </row>
    <row r="215" ht="15">
      <c r="A215" s="98">
        <v>39934</v>
      </c>
    </row>
    <row r="216" ht="15">
      <c r="A216" s="98">
        <v>39965</v>
      </c>
    </row>
    <row r="217" ht="15">
      <c r="A217" s="98">
        <v>39995</v>
      </c>
    </row>
    <row r="218" ht="15">
      <c r="A218" s="98">
        <v>40026</v>
      </c>
    </row>
    <row r="219" ht="15">
      <c r="A219" s="98">
        <v>40057</v>
      </c>
    </row>
    <row r="220" ht="15">
      <c r="A220" s="98">
        <v>40087</v>
      </c>
    </row>
    <row r="221" ht="15">
      <c r="A221" s="98">
        <v>40118</v>
      </c>
    </row>
    <row r="222" ht="15">
      <c r="A222" s="98">
        <v>40148</v>
      </c>
    </row>
    <row r="223" ht="15">
      <c r="A223" s="98">
        <v>40179</v>
      </c>
    </row>
    <row r="224" ht="15">
      <c r="A224" s="98">
        <v>40210</v>
      </c>
    </row>
    <row r="225" ht="15">
      <c r="A225" s="98">
        <v>40238</v>
      </c>
    </row>
    <row r="226" ht="15">
      <c r="A226" s="98">
        <v>40269</v>
      </c>
    </row>
    <row r="227" ht="15">
      <c r="A227" s="98">
        <v>40299</v>
      </c>
    </row>
    <row r="228" ht="15">
      <c r="A228" s="98">
        <v>40330</v>
      </c>
    </row>
    <row r="229" ht="15">
      <c r="A229" s="98">
        <v>40360</v>
      </c>
    </row>
    <row r="230" ht="15">
      <c r="A230" s="98">
        <v>40391</v>
      </c>
    </row>
    <row r="231" ht="15">
      <c r="A231" s="98">
        <v>40422</v>
      </c>
    </row>
    <row r="232" ht="15">
      <c r="A232" s="98">
        <v>40452</v>
      </c>
    </row>
    <row r="233" ht="15">
      <c r="A233" s="98">
        <v>40483</v>
      </c>
    </row>
    <row r="234" ht="15">
      <c r="A234" s="98">
        <v>40513</v>
      </c>
    </row>
    <row r="235" ht="15">
      <c r="A235" s="98">
        <v>40544</v>
      </c>
    </row>
    <row r="236" ht="15">
      <c r="A236" s="98">
        <v>40575</v>
      </c>
    </row>
    <row r="237" ht="15">
      <c r="A237" s="98">
        <v>40603</v>
      </c>
    </row>
    <row r="238" ht="15">
      <c r="A238" s="98">
        <v>40634</v>
      </c>
    </row>
    <row r="239" ht="15">
      <c r="A239" s="98">
        <v>40664</v>
      </c>
    </row>
    <row r="240" ht="15">
      <c r="A240" s="98">
        <v>40695</v>
      </c>
    </row>
    <row r="241" ht="15">
      <c r="A241" s="98">
        <v>40725</v>
      </c>
    </row>
    <row r="242" ht="15">
      <c r="A242" s="98">
        <v>40756</v>
      </c>
    </row>
    <row r="243" ht="15">
      <c r="A243" s="98">
        <v>40787</v>
      </c>
    </row>
    <row r="244" ht="15">
      <c r="A244" s="98">
        <v>40817</v>
      </c>
    </row>
    <row r="245" ht="15">
      <c r="A245" s="98">
        <v>40848</v>
      </c>
    </row>
    <row r="246" ht="15">
      <c r="A246" s="98">
        <v>40878</v>
      </c>
    </row>
    <row r="247" ht="15">
      <c r="A247" s="98">
        <v>40909</v>
      </c>
    </row>
    <row r="248" ht="15">
      <c r="A248" s="98">
        <v>40940</v>
      </c>
    </row>
    <row r="249" ht="15">
      <c r="A249" s="98">
        <v>40969</v>
      </c>
    </row>
    <row r="250" ht="15">
      <c r="A250" s="98">
        <v>41000</v>
      </c>
    </row>
    <row r="251" ht="15">
      <c r="A251" s="98">
        <v>41030</v>
      </c>
    </row>
    <row r="252" ht="15">
      <c r="A252" s="98">
        <v>41061</v>
      </c>
    </row>
    <row r="253" ht="15">
      <c r="A253" s="98">
        <v>41091</v>
      </c>
    </row>
    <row r="254" ht="15">
      <c r="A254" s="98">
        <v>41122</v>
      </c>
    </row>
    <row r="255" ht="15">
      <c r="A255" s="98">
        <v>41153</v>
      </c>
    </row>
    <row r="256" ht="15">
      <c r="A256" s="98">
        <v>41183</v>
      </c>
    </row>
    <row r="257" ht="15">
      <c r="A257" s="98">
        <v>41214</v>
      </c>
    </row>
    <row r="258" ht="15">
      <c r="A258" s="98">
        <v>41244</v>
      </c>
    </row>
    <row r="259" ht="15">
      <c r="A259" s="98">
        <v>41275</v>
      </c>
    </row>
    <row r="260" ht="15">
      <c r="A260" s="98">
        <v>41306</v>
      </c>
    </row>
    <row r="261" ht="15">
      <c r="A261" s="98">
        <v>41334</v>
      </c>
    </row>
    <row r="262" ht="15">
      <c r="A262" s="98">
        <v>41365</v>
      </c>
    </row>
    <row r="263" ht="15">
      <c r="A263" s="98">
        <v>41395</v>
      </c>
    </row>
    <row r="264" ht="15">
      <c r="A264" s="98">
        <v>41426</v>
      </c>
    </row>
    <row r="265" ht="15">
      <c r="A265" s="98">
        <v>41456</v>
      </c>
    </row>
    <row r="266" ht="15">
      <c r="A266" s="98">
        <v>41487</v>
      </c>
    </row>
    <row r="267" ht="15">
      <c r="A267" s="98">
        <v>41518</v>
      </c>
    </row>
    <row r="268" ht="15">
      <c r="A268" s="98">
        <v>41548</v>
      </c>
    </row>
    <row r="269" ht="15">
      <c r="A269" s="98">
        <v>41579</v>
      </c>
    </row>
    <row r="270" ht="15">
      <c r="A270" s="98">
        <v>41609</v>
      </c>
    </row>
    <row r="271" ht="15">
      <c r="A271" s="98">
        <v>41640</v>
      </c>
    </row>
    <row r="272" ht="15">
      <c r="A272" s="98">
        <v>41671</v>
      </c>
    </row>
    <row r="273" ht="15">
      <c r="A273" s="98">
        <v>41699</v>
      </c>
    </row>
    <row r="274" ht="15">
      <c r="A274" s="98">
        <v>41730</v>
      </c>
    </row>
    <row r="275" ht="15">
      <c r="A275" s="98">
        <v>41760</v>
      </c>
    </row>
    <row r="276" ht="15">
      <c r="A276" s="98">
        <v>41791</v>
      </c>
    </row>
    <row r="277" ht="15">
      <c r="A277" s="98">
        <v>41821</v>
      </c>
    </row>
    <row r="278" ht="15">
      <c r="A278" s="98">
        <v>41852</v>
      </c>
    </row>
    <row r="279" ht="15">
      <c r="A279" s="98">
        <v>41883</v>
      </c>
    </row>
    <row r="280" ht="15">
      <c r="A280" s="98">
        <v>41913</v>
      </c>
    </row>
    <row r="281" ht="15">
      <c r="A281" s="98">
        <v>41944</v>
      </c>
    </row>
    <row r="282" ht="15">
      <c r="A282" s="98">
        <v>41974</v>
      </c>
    </row>
    <row r="283" ht="15">
      <c r="A283" s="98">
        <v>42005</v>
      </c>
    </row>
    <row r="284" ht="15">
      <c r="A284" s="98">
        <v>42036</v>
      </c>
    </row>
    <row r="285" ht="15">
      <c r="A285" s="98">
        <v>42064</v>
      </c>
    </row>
    <row r="286" ht="15">
      <c r="A286" s="98">
        <v>42095</v>
      </c>
    </row>
    <row r="287" ht="15">
      <c r="A287" s="98">
        <v>42125</v>
      </c>
    </row>
    <row r="288" ht="15">
      <c r="A288" s="98">
        <v>42156</v>
      </c>
    </row>
    <row r="289" ht="15">
      <c r="A289" s="98">
        <v>42186</v>
      </c>
    </row>
    <row r="290" ht="15">
      <c r="A290" s="98">
        <v>42217</v>
      </c>
    </row>
    <row r="291" ht="15">
      <c r="A291" s="98">
        <v>42248</v>
      </c>
    </row>
    <row r="292" ht="15">
      <c r="A292" s="98">
        <v>42278</v>
      </c>
    </row>
    <row r="293" ht="15">
      <c r="A293" s="98">
        <v>42309</v>
      </c>
    </row>
    <row r="294" ht="15">
      <c r="A294" s="98">
        <v>42339</v>
      </c>
    </row>
    <row r="295" ht="15">
      <c r="A295" s="98">
        <v>42370</v>
      </c>
    </row>
    <row r="296" ht="15">
      <c r="A296" s="98">
        <v>42401</v>
      </c>
    </row>
    <row r="297" ht="15">
      <c r="A297" s="98">
        <v>42430</v>
      </c>
    </row>
    <row r="298" ht="15">
      <c r="A298" s="98">
        <v>42461</v>
      </c>
    </row>
    <row r="299" ht="15">
      <c r="A299" s="98">
        <v>42491</v>
      </c>
    </row>
    <row r="300" ht="15">
      <c r="A300" s="98">
        <v>42522</v>
      </c>
    </row>
    <row r="301" ht="15">
      <c r="A301" s="98">
        <v>42552</v>
      </c>
    </row>
    <row r="302" ht="15">
      <c r="A302" s="98">
        <v>42583</v>
      </c>
    </row>
    <row r="303" ht="15">
      <c r="A303" s="98">
        <v>42614</v>
      </c>
    </row>
    <row r="304" ht="15">
      <c r="A304" s="98">
        <v>42644</v>
      </c>
    </row>
    <row r="305" ht="15">
      <c r="A305" s="98">
        <v>42675</v>
      </c>
    </row>
    <row r="306" ht="15">
      <c r="A306" s="98">
        <v>42705</v>
      </c>
    </row>
  </sheetData>
  <sheetProtection password="DF21" sheet="1" objects="1" scenarios="1"/>
  <mergeCells count="206">
    <mergeCell ref="J14:K15"/>
    <mergeCell ref="A11:I12"/>
    <mergeCell ref="L14:R15"/>
    <mergeCell ref="I175:J176"/>
    <mergeCell ref="J13:K13"/>
    <mergeCell ref="J11:K12"/>
    <mergeCell ref="F19:F20"/>
    <mergeCell ref="I19:I20"/>
    <mergeCell ref="N19:N20"/>
    <mergeCell ref="A20:B20"/>
    <mergeCell ref="L8:R9"/>
    <mergeCell ref="L10:R10"/>
    <mergeCell ref="M17:N18"/>
    <mergeCell ref="J10:K10"/>
    <mergeCell ref="Q19:Q20"/>
    <mergeCell ref="O19:O20"/>
    <mergeCell ref="L13:R13"/>
    <mergeCell ref="M19:M20"/>
    <mergeCell ref="K19:K20"/>
    <mergeCell ref="L19:L20"/>
    <mergeCell ref="A7:G7"/>
    <mergeCell ref="J8:K9"/>
    <mergeCell ref="G19:G20"/>
    <mergeCell ref="J7:K7"/>
    <mergeCell ref="A8:I9"/>
    <mergeCell ref="L7:R7"/>
    <mergeCell ref="L11:R12"/>
    <mergeCell ref="A14:I15"/>
    <mergeCell ref="A13:E13"/>
    <mergeCell ref="H19:H20"/>
    <mergeCell ref="AX17:AY17"/>
    <mergeCell ref="AX18:AY18"/>
    <mergeCell ref="AE19:AE20"/>
    <mergeCell ref="AF19:AF20"/>
    <mergeCell ref="AG19:AG20"/>
    <mergeCell ref="AH19:AH20"/>
    <mergeCell ref="AQ19:AQ20"/>
    <mergeCell ref="AX19:AX20"/>
    <mergeCell ref="AY19:AY20"/>
    <mergeCell ref="AN19:AN20"/>
    <mergeCell ref="S19:S20"/>
    <mergeCell ref="T19:T20"/>
    <mergeCell ref="W19:W20"/>
    <mergeCell ref="X19:X20"/>
    <mergeCell ref="Y19:Y20"/>
    <mergeCell ref="AJ19:AJ20"/>
    <mergeCell ref="AR16:AS16"/>
    <mergeCell ref="AR19:AR20"/>
    <mergeCell ref="AS19:AS20"/>
    <mergeCell ref="AK19:AK20"/>
    <mergeCell ref="O17:AS18"/>
    <mergeCell ref="P19:P20"/>
    <mergeCell ref="AP19:AP20"/>
    <mergeCell ref="AM19:AM20"/>
    <mergeCell ref="AL19:AL20"/>
    <mergeCell ref="R19:R20"/>
    <mergeCell ref="AO19:AO20"/>
    <mergeCell ref="AD19:AD20"/>
    <mergeCell ref="U19:U20"/>
    <mergeCell ref="V19:V20"/>
    <mergeCell ref="Z19:Z20"/>
    <mergeCell ref="AA19:AA20"/>
    <mergeCell ref="AB19:AB20"/>
    <mergeCell ref="AC19:AC20"/>
    <mergeCell ref="AI19:AI20"/>
    <mergeCell ref="A1:H3"/>
    <mergeCell ref="I2:K3"/>
    <mergeCell ref="I1:K1"/>
    <mergeCell ref="A5:I6"/>
    <mergeCell ref="J5:K6"/>
    <mergeCell ref="A4:I4"/>
    <mergeCell ref="J4:K4"/>
    <mergeCell ref="D24:E24"/>
    <mergeCell ref="A22:B22"/>
    <mergeCell ref="D22:E22"/>
    <mergeCell ref="A23:B23"/>
    <mergeCell ref="D23:E23"/>
    <mergeCell ref="J19:J20"/>
    <mergeCell ref="A19:E19"/>
    <mergeCell ref="D20:E20"/>
    <mergeCell ref="A10:E10"/>
    <mergeCell ref="A25:B25"/>
    <mergeCell ref="D25:E25"/>
    <mergeCell ref="A26:B26"/>
    <mergeCell ref="D26:E26"/>
    <mergeCell ref="A27:B27"/>
    <mergeCell ref="D27:E27"/>
    <mergeCell ref="A21:B21"/>
    <mergeCell ref="D21:E21"/>
    <mergeCell ref="A24:B24"/>
    <mergeCell ref="A28:B28"/>
    <mergeCell ref="D28:E28"/>
    <mergeCell ref="A29:B29"/>
    <mergeCell ref="D29:E29"/>
    <mergeCell ref="A30:B30"/>
    <mergeCell ref="D30:E30"/>
    <mergeCell ref="D33:E33"/>
    <mergeCell ref="A34:B34"/>
    <mergeCell ref="D34:E34"/>
    <mergeCell ref="A31:B31"/>
    <mergeCell ref="D31:E31"/>
    <mergeCell ref="A32:B32"/>
    <mergeCell ref="D32:E32"/>
    <mergeCell ref="A33:B33"/>
    <mergeCell ref="A35:B35"/>
    <mergeCell ref="D35:E35"/>
    <mergeCell ref="A38:B38"/>
    <mergeCell ref="D38:E38"/>
    <mergeCell ref="A36:B36"/>
    <mergeCell ref="D36:E36"/>
    <mergeCell ref="A37:B37"/>
    <mergeCell ref="D37:E37"/>
    <mergeCell ref="A39:B39"/>
    <mergeCell ref="D39:E39"/>
    <mergeCell ref="A40:B40"/>
    <mergeCell ref="D40:E40"/>
    <mergeCell ref="A41:B41"/>
    <mergeCell ref="D41:E41"/>
    <mergeCell ref="A42:B42"/>
    <mergeCell ref="D42:E42"/>
    <mergeCell ref="A43:B43"/>
    <mergeCell ref="D43:E43"/>
    <mergeCell ref="A44:B44"/>
    <mergeCell ref="D44:E44"/>
    <mergeCell ref="A45:B45"/>
    <mergeCell ref="D45:E45"/>
    <mergeCell ref="A46:B46"/>
    <mergeCell ref="D46:E46"/>
    <mergeCell ref="A47:B47"/>
    <mergeCell ref="D47:E47"/>
    <mergeCell ref="A48:B48"/>
    <mergeCell ref="D48:E48"/>
    <mergeCell ref="A49:B49"/>
    <mergeCell ref="D49:E49"/>
    <mergeCell ref="A50:B50"/>
    <mergeCell ref="D50:E50"/>
    <mergeCell ref="A51:B51"/>
    <mergeCell ref="D51:E51"/>
    <mergeCell ref="A52:B52"/>
    <mergeCell ref="D52:E52"/>
    <mergeCell ref="A53:B53"/>
    <mergeCell ref="D53:E53"/>
    <mergeCell ref="A54:B54"/>
    <mergeCell ref="D54:E54"/>
    <mergeCell ref="A55:B55"/>
    <mergeCell ref="D55:E55"/>
    <mergeCell ref="A56:B56"/>
    <mergeCell ref="D56:E56"/>
    <mergeCell ref="A57:B57"/>
    <mergeCell ref="D57:E57"/>
    <mergeCell ref="A58:B58"/>
    <mergeCell ref="D58:E58"/>
    <mergeCell ref="A59:B59"/>
    <mergeCell ref="D59:E59"/>
    <mergeCell ref="A60:B60"/>
    <mergeCell ref="D60:E60"/>
    <mergeCell ref="A61:B61"/>
    <mergeCell ref="D61:E61"/>
    <mergeCell ref="A62:B62"/>
    <mergeCell ref="D62:E62"/>
    <mergeCell ref="A63:B63"/>
    <mergeCell ref="D63:E63"/>
    <mergeCell ref="A64:B64"/>
    <mergeCell ref="D64:E64"/>
    <mergeCell ref="A65:B65"/>
    <mergeCell ref="D65:E65"/>
    <mergeCell ref="A66:B66"/>
    <mergeCell ref="D66:E66"/>
    <mergeCell ref="A67:B67"/>
    <mergeCell ref="D67:E67"/>
    <mergeCell ref="A68:B68"/>
    <mergeCell ref="D68:E68"/>
    <mergeCell ref="A69:B69"/>
    <mergeCell ref="D69:E69"/>
    <mergeCell ref="A70:B70"/>
    <mergeCell ref="D70:E70"/>
    <mergeCell ref="A71:B71"/>
    <mergeCell ref="D71:E71"/>
    <mergeCell ref="A72:B72"/>
    <mergeCell ref="D72:E72"/>
    <mergeCell ref="A73:B73"/>
    <mergeCell ref="D73:E73"/>
    <mergeCell ref="A74:B74"/>
    <mergeCell ref="D74:E74"/>
    <mergeCell ref="A75:B75"/>
    <mergeCell ref="D75:E75"/>
    <mergeCell ref="A76:B76"/>
    <mergeCell ref="D76:E76"/>
    <mergeCell ref="A77:B77"/>
    <mergeCell ref="D77:E77"/>
    <mergeCell ref="A78:B78"/>
    <mergeCell ref="D78:E78"/>
    <mergeCell ref="A82:B82"/>
    <mergeCell ref="D82:E82"/>
    <mergeCell ref="A79:B79"/>
    <mergeCell ref="D79:E79"/>
    <mergeCell ref="A80:B80"/>
    <mergeCell ref="D80:E80"/>
    <mergeCell ref="A81:B81"/>
    <mergeCell ref="D81:E81"/>
    <mergeCell ref="A85:B85"/>
    <mergeCell ref="D85:E85"/>
    <mergeCell ref="A83:B83"/>
    <mergeCell ref="D83:E83"/>
    <mergeCell ref="A84:B84"/>
    <mergeCell ref="D84:E84"/>
  </mergeCells>
  <dataValidations count="9">
    <dataValidation type="list" allowBlank="1" showInputMessage="1" showErrorMessage="1" sqref="J21:J85">
      <formula1>$A$171:$A$172</formula1>
    </dataValidation>
    <dataValidation type="list" showInputMessage="1" showErrorMessage="1" sqref="I2:K3">
      <formula1>$A$201:$A$306</formula1>
    </dataValidation>
    <dataValidation showInputMessage="1" showErrorMessage="1" sqref="L2:L3 F2:F3"/>
    <dataValidation type="list" allowBlank="1" showInputMessage="1" showErrorMessage="1" sqref="L8">
      <formula1>$A$175:$A$198</formula1>
    </dataValidation>
    <dataValidation type="textLength" allowBlank="1" showInputMessage="1" showErrorMessage="1" prompt="Must be 9 digits " error="9 digits" sqref="L21:L85">
      <formula1>9</formula1>
      <formula2>9</formula2>
    </dataValidation>
    <dataValidation type="textLength" allowBlank="1" showInputMessage="1" showErrorMessage="1" prompt="Must be 9 Digits" error="format 123-23-3456" sqref="I21:I85">
      <formula1>11</formula1>
      <formula2>11</formula2>
    </dataValidation>
    <dataValidation type="textLength" allowBlank="1" showInputMessage="1" showErrorMessage="1" prompt="must be 11 digits" error="11 Digits" sqref="G21:G85">
      <formula1>11</formula1>
      <formula2>11</formula2>
    </dataValidation>
    <dataValidation type="textLength" allowBlank="1" showInputMessage="1" showErrorMessage="1" prompt="Must Be 7 digits" sqref="F22:F85">
      <formula1>7</formula1>
      <formula2>7</formula2>
    </dataValidation>
    <dataValidation type="textLength" allowBlank="1" showInputMessage="1" showErrorMessage="1" prompt="Must be 7 Digits" sqref="F21">
      <formula1>7</formula1>
      <formula2>7</formula2>
    </dataValidation>
  </dataValidations>
  <printOptions horizontalCentered="1"/>
  <pageMargins left="0.2" right="0.2" top="0.17" bottom="0.2" header="0.17" footer="0.17"/>
  <pageSetup firstPageNumber="1" useFirstPageNumber="1" fitToHeight="1" fitToWidth="1" horizontalDpi="600" verticalDpi="600" orientation="landscape" scale="50" r:id="rId3"/>
  <headerFooter alignWithMargins="0">
    <oddFooter>&amp;LForm DJS 1003 - Revised January 2006&amp;C&amp;F&amp;RPage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CG13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4.28125" style="27" bestFit="1" customWidth="1"/>
    <col min="2" max="2" width="4.421875" style="27" bestFit="1" customWidth="1"/>
    <col min="3" max="4" width="14.28125" style="27" bestFit="1" customWidth="1"/>
    <col min="5" max="5" width="15.28125" style="28" bestFit="1" customWidth="1"/>
    <col min="6" max="6" width="15.28125" style="4" bestFit="1" customWidth="1"/>
    <col min="7" max="10" width="15.28125" style="28" bestFit="1" customWidth="1"/>
    <col min="11" max="11" width="24.00390625" style="27" bestFit="1" customWidth="1"/>
    <col min="12" max="12" width="27.8515625" style="27" bestFit="1" customWidth="1"/>
    <col min="13" max="13" width="8.00390625" style="27" bestFit="1" customWidth="1"/>
    <col min="14" max="14" width="12.57421875" style="19" bestFit="1" customWidth="1"/>
    <col min="15" max="15" width="13.57421875" style="19" bestFit="1" customWidth="1"/>
    <col min="16" max="16" width="8.28125" style="0" bestFit="1" customWidth="1"/>
    <col min="18" max="18" width="12.140625" style="0" bestFit="1" customWidth="1"/>
    <col min="19" max="19" width="14.421875" style="0" bestFit="1" customWidth="1"/>
    <col min="20" max="20" width="11.140625" style="20" bestFit="1" customWidth="1"/>
    <col min="21" max="51" width="11.140625" style="0" bestFit="1" customWidth="1"/>
  </cols>
  <sheetData>
    <row r="2" spans="14:38" ht="12.75">
      <c r="N2"/>
      <c r="O2" t="s">
        <v>74</v>
      </c>
      <c r="P2" s="225">
        <f>'Attendance Sheet'!I2</f>
        <v>39873</v>
      </c>
      <c r="Q2" s="224"/>
      <c r="T2"/>
      <c r="AF2" s="21"/>
      <c r="AG2" s="21"/>
      <c r="AH2" s="224" t="s">
        <v>75</v>
      </c>
      <c r="AI2" s="224"/>
      <c r="AJ2" s="224"/>
      <c r="AK2" s="224"/>
      <c r="AL2" s="224"/>
    </row>
    <row r="3" spans="20:50" ht="12.75">
      <c r="T3" s="22">
        <v>1</v>
      </c>
      <c r="U3">
        <f aca="true" t="shared" si="0" ref="U3:AX3">T3+1</f>
        <v>2</v>
      </c>
      <c r="V3">
        <f t="shared" si="0"/>
        <v>3</v>
      </c>
      <c r="W3">
        <f t="shared" si="0"/>
        <v>4</v>
      </c>
      <c r="X3">
        <f t="shared" si="0"/>
        <v>5</v>
      </c>
      <c r="Y3">
        <f t="shared" si="0"/>
        <v>6</v>
      </c>
      <c r="Z3">
        <f t="shared" si="0"/>
        <v>7</v>
      </c>
      <c r="AA3">
        <f t="shared" si="0"/>
        <v>8</v>
      </c>
      <c r="AB3">
        <f t="shared" si="0"/>
        <v>9</v>
      </c>
      <c r="AC3">
        <f t="shared" si="0"/>
        <v>10</v>
      </c>
      <c r="AD3">
        <f t="shared" si="0"/>
        <v>11</v>
      </c>
      <c r="AE3">
        <f t="shared" si="0"/>
        <v>12</v>
      </c>
      <c r="AF3">
        <f t="shared" si="0"/>
        <v>13</v>
      </c>
      <c r="AG3">
        <f t="shared" si="0"/>
        <v>14</v>
      </c>
      <c r="AH3">
        <f t="shared" si="0"/>
        <v>15</v>
      </c>
      <c r="AI3">
        <f t="shared" si="0"/>
        <v>16</v>
      </c>
      <c r="AJ3">
        <f t="shared" si="0"/>
        <v>17</v>
      </c>
      <c r="AK3">
        <f t="shared" si="0"/>
        <v>18</v>
      </c>
      <c r="AL3">
        <f t="shared" si="0"/>
        <v>19</v>
      </c>
      <c r="AM3">
        <f t="shared" si="0"/>
        <v>20</v>
      </c>
      <c r="AN3">
        <f t="shared" si="0"/>
        <v>21</v>
      </c>
      <c r="AO3">
        <f t="shared" si="0"/>
        <v>22</v>
      </c>
      <c r="AP3">
        <f t="shared" si="0"/>
        <v>23</v>
      </c>
      <c r="AQ3">
        <f t="shared" si="0"/>
        <v>24</v>
      </c>
      <c r="AR3">
        <f t="shared" si="0"/>
        <v>25</v>
      </c>
      <c r="AS3">
        <f t="shared" si="0"/>
        <v>26</v>
      </c>
      <c r="AT3">
        <f t="shared" si="0"/>
        <v>27</v>
      </c>
      <c r="AU3">
        <f t="shared" si="0"/>
        <v>28</v>
      </c>
      <c r="AV3">
        <f t="shared" si="0"/>
        <v>29</v>
      </c>
      <c r="AW3">
        <f t="shared" si="0"/>
        <v>30</v>
      </c>
      <c r="AX3">
        <f t="shared" si="0"/>
        <v>31</v>
      </c>
    </row>
    <row r="4" spans="1:20" s="1" customFormat="1" ht="12.75" customHeight="1">
      <c r="A4" s="219" t="s">
        <v>44</v>
      </c>
      <c r="B4" s="220" t="s">
        <v>76</v>
      </c>
      <c r="C4" s="219" t="s">
        <v>46</v>
      </c>
      <c r="D4" s="220" t="s">
        <v>77</v>
      </c>
      <c r="E4" s="221" t="s">
        <v>72</v>
      </c>
      <c r="F4" s="223" t="s">
        <v>34</v>
      </c>
      <c r="G4" s="220" t="s">
        <v>35</v>
      </c>
      <c r="H4" s="219" t="s">
        <v>78</v>
      </c>
      <c r="I4" s="222" t="s">
        <v>79</v>
      </c>
      <c r="J4" s="222" t="s">
        <v>80</v>
      </c>
      <c r="K4" s="220" t="s">
        <v>81</v>
      </c>
      <c r="L4" s="220" t="s">
        <v>73</v>
      </c>
      <c r="M4" s="219" t="s">
        <v>82</v>
      </c>
      <c r="N4" s="226" t="s">
        <v>83</v>
      </c>
      <c r="O4" s="226" t="s">
        <v>84</v>
      </c>
      <c r="P4" s="226" t="s">
        <v>85</v>
      </c>
      <c r="Q4" s="227" t="s">
        <v>86</v>
      </c>
      <c r="R4" s="226" t="s">
        <v>87</v>
      </c>
      <c r="S4" s="228" t="s">
        <v>88</v>
      </c>
      <c r="T4" s="23"/>
    </row>
    <row r="5" spans="1:20" s="1" customFormat="1" ht="12.75">
      <c r="A5" s="219"/>
      <c r="B5" s="220"/>
      <c r="C5" s="219"/>
      <c r="D5" s="220"/>
      <c r="E5" s="221"/>
      <c r="F5" s="223"/>
      <c r="G5" s="220"/>
      <c r="H5" s="219"/>
      <c r="I5" s="222"/>
      <c r="J5" s="222"/>
      <c r="K5" s="220"/>
      <c r="L5" s="220"/>
      <c r="M5" s="219"/>
      <c r="N5" s="226"/>
      <c r="O5" s="226"/>
      <c r="P5" s="226"/>
      <c r="Q5" s="227"/>
      <c r="R5" s="226"/>
      <c r="S5" s="228"/>
      <c r="T5" s="23"/>
    </row>
    <row r="6" spans="1:50" s="2" customFormat="1" ht="12.75">
      <c r="A6" s="24">
        <f>IF('Attendance Sheet'!A21&lt;&gt;0,'Attendance Sheet'!A21,"")</f>
      </c>
      <c r="B6" s="24">
        <f>IF('Attendance Sheet'!C21&lt;&gt;0,'Attendance Sheet'!C21,"")</f>
      </c>
      <c r="C6" s="24">
        <f>IF('Attendance Sheet'!D21&lt;&gt;0,'Attendance Sheet'!D21,"")</f>
      </c>
      <c r="D6" s="24" t="e">
        <f>IF('Attendance Sheet'!#REF!&lt;&gt;0,'Attendance Sheet'!#REF!,"")</f>
        <v>#REF!</v>
      </c>
      <c r="E6" s="24">
        <f>IF('Attendance Sheet'!G21&lt;&gt;0,'Attendance Sheet'!G21,"")</f>
      </c>
      <c r="F6" s="32">
        <f>IF('Attendance Sheet'!H21&lt;&gt;0,'Attendance Sheet'!H21,"")</f>
      </c>
      <c r="G6" s="24">
        <f>IF('Attendance Sheet'!I21&lt;&gt;0,'Attendance Sheet'!I21,"")</f>
      </c>
      <c r="H6" s="34">
        <f>IF(LEN('Attendance Sheet'!L21)=9,5&amp;'Attendance Sheet'!L21,"")</f>
      </c>
      <c r="I6" s="26" t="str">
        <f>'Attendance Sheet'!$J$5</f>
        <v>01</v>
      </c>
      <c r="J6" s="31">
        <f>IF('Attendance Sheet'!F21&lt;&gt;0,'Attendance Sheet'!F21,"")</f>
      </c>
      <c r="K6" s="24">
        <f>'Attendance Sheet'!$A$5</f>
        <v>0</v>
      </c>
      <c r="L6" s="24">
        <f>IF('Attendance Sheet'!K21&lt;&gt;0,'Attendance Sheet'!K21,"")</f>
      </c>
      <c r="M6" s="24">
        <f>IF('Attendance Sheet'!J21&lt;&gt;0,'Attendance Sheet'!J21,"")</f>
      </c>
      <c r="N6" s="29">
        <f>IF('Attendance Sheet'!M21&lt;&gt;0,'Attendance Sheet'!M21,"")</f>
      </c>
      <c r="O6" s="29">
        <f>IF('Attendance Sheet'!N21&lt;&gt;0,'Attendance Sheet'!N21,"")</f>
      </c>
      <c r="P6" s="2">
        <f>COUNTIF('Attendance Sheet'!O21:AS21,"Y")</f>
        <v>0</v>
      </c>
      <c r="Q6" s="18">
        <f>IF(M6="TFC",55.27,117.96)</f>
        <v>117.96</v>
      </c>
      <c r="R6" s="25">
        <f aca="true" t="shared" si="1" ref="R6:R37">Q6*P6</f>
        <v>0</v>
      </c>
      <c r="S6" s="26" t="str">
        <f>'Attendance Sheet'!$L$7</f>
        <v>DHR</v>
      </c>
      <c r="T6" s="30">
        <f>IF('Attendance Sheet'!O21="y",'Attendance Sheet'!$I$2,"")</f>
      </c>
      <c r="U6" s="30">
        <f>IF('Attendance Sheet'!P21="y",'Attendance Sheet'!$I$2+1,"")</f>
      </c>
      <c r="V6" s="30">
        <f>IF('Attendance Sheet'!Q21="y",'Attendance Sheet'!$I$2+2,"")</f>
      </c>
      <c r="W6" s="30">
        <f>IF('Attendance Sheet'!R21="y",'Attendance Sheet'!$I$2+3,"")</f>
      </c>
      <c r="X6" s="30">
        <f>IF('Attendance Sheet'!S21="y",'Attendance Sheet'!$I$2+4,"")</f>
      </c>
      <c r="Y6" s="30">
        <f>IF('Attendance Sheet'!T21="y",'Attendance Sheet'!$I$2+5,"")</f>
      </c>
      <c r="Z6" s="30">
        <f>IF('Attendance Sheet'!U21="y",'Attendance Sheet'!$I$2+6,"")</f>
      </c>
      <c r="AA6" s="30">
        <f>IF('Attendance Sheet'!V21="y",'Attendance Sheet'!$I$2+7,"")</f>
      </c>
      <c r="AB6" s="30">
        <f>IF('Attendance Sheet'!W21="y",'Attendance Sheet'!$I$2+8,"")</f>
      </c>
      <c r="AC6" s="30">
        <f>IF('Attendance Sheet'!X21="y",'Attendance Sheet'!$I$2+9,"")</f>
      </c>
      <c r="AD6" s="30">
        <f>IF('Attendance Sheet'!Y21="y",'Attendance Sheet'!$I$2+10,"")</f>
      </c>
      <c r="AE6" s="30">
        <f>IF('Attendance Sheet'!Z21="y",'Attendance Sheet'!$I$2+11,"")</f>
      </c>
      <c r="AF6" s="30">
        <f>IF('Attendance Sheet'!AA21="y",'Attendance Sheet'!$I$2+12,"")</f>
      </c>
      <c r="AG6" s="30">
        <f>IF('Attendance Sheet'!AB21="y",'Attendance Sheet'!$I$2+13,"")</f>
      </c>
      <c r="AH6" s="30">
        <f>IF('Attendance Sheet'!AC21="y",'Attendance Sheet'!$I$2+14,"")</f>
      </c>
      <c r="AI6" s="30">
        <f>IF('Attendance Sheet'!AD21="y",'Attendance Sheet'!$I$2+15,"")</f>
      </c>
      <c r="AJ6" s="30">
        <f>IF('Attendance Sheet'!AE21="y",'Attendance Sheet'!$I$2+16,"")</f>
      </c>
      <c r="AK6" s="30">
        <f>IF('Attendance Sheet'!AF21="y",'Attendance Sheet'!$I$2+17,"")</f>
      </c>
      <c r="AL6" s="30">
        <f>IF('Attendance Sheet'!AG21="y",'Attendance Sheet'!$I$2+18,"")</f>
      </c>
      <c r="AM6" s="30">
        <f>IF('Attendance Sheet'!AH21="y",'Attendance Sheet'!$I$2+19,"")</f>
      </c>
      <c r="AN6" s="30">
        <f>IF('Attendance Sheet'!AI21="y",'Attendance Sheet'!$I$2+20,"")</f>
      </c>
      <c r="AO6" s="30">
        <f>IF('Attendance Sheet'!AJ21="y",'Attendance Sheet'!$I$2+21,"")</f>
      </c>
      <c r="AP6" s="30">
        <f>IF('Attendance Sheet'!AK21="y",'Attendance Sheet'!$I$2+22,"")</f>
      </c>
      <c r="AQ6" s="30">
        <f>IF('Attendance Sheet'!AL21="y",'Attendance Sheet'!$I$2+23,"")</f>
      </c>
      <c r="AR6" s="30">
        <f>IF('Attendance Sheet'!AM21="y",'Attendance Sheet'!$I$2+24,"")</f>
      </c>
      <c r="AS6" s="30">
        <f>IF('Attendance Sheet'!AN21="y",'Attendance Sheet'!$I$2+25,"")</f>
      </c>
      <c r="AT6" s="30">
        <f>IF('Attendance Sheet'!AO21="y",'Attendance Sheet'!$I$2+26,"")</f>
      </c>
      <c r="AU6" s="30">
        <f>IF('Attendance Sheet'!AP21="y",'Attendance Sheet'!$I$2+27,"")</f>
      </c>
      <c r="AV6" s="30">
        <f>IF('Attendance Sheet'!AQ21="y",'Attendance Sheet'!$I$2+28,"")</f>
      </c>
      <c r="AW6" s="30">
        <f>IF('Attendance Sheet'!AR21="y",'Attendance Sheet'!$I$2+29,"")</f>
      </c>
      <c r="AX6" s="30">
        <f>IF('Attendance Sheet'!AS21="y",'Attendance Sheet'!$I$2+30,"")</f>
      </c>
    </row>
    <row r="7" spans="1:50" s="2" customFormat="1" ht="12.75">
      <c r="A7" s="24">
        <f>IF('Attendance Sheet'!A22&lt;&gt;0,'Attendance Sheet'!A22,"")</f>
      </c>
      <c r="B7" s="24">
        <f>IF('Attendance Sheet'!C22&lt;&gt;0,'Attendance Sheet'!C22,"")</f>
      </c>
      <c r="C7" s="24">
        <f>IF('Attendance Sheet'!D22&lt;&gt;0,'Attendance Sheet'!D22,"")</f>
      </c>
      <c r="D7" s="24" t="e">
        <f>IF('Attendance Sheet'!#REF!&lt;&gt;0,'Attendance Sheet'!#REF!,"")</f>
        <v>#REF!</v>
      </c>
      <c r="E7" s="24">
        <f>IF('Attendance Sheet'!G22&lt;&gt;0,'Attendance Sheet'!G22,"")</f>
      </c>
      <c r="F7" s="29">
        <f>IF('Attendance Sheet'!H22&lt;&gt;0,'Attendance Sheet'!H22,"")</f>
      </c>
      <c r="G7" s="24">
        <f>IF('Attendance Sheet'!I22&lt;&gt;0,'Attendance Sheet'!I22,"")</f>
      </c>
      <c r="H7" s="34">
        <f>IF(LEN('Attendance Sheet'!L22)=9,5&amp;'Attendance Sheet'!L22,"")</f>
      </c>
      <c r="I7" s="26" t="str">
        <f>'Attendance Sheet'!$J$5</f>
        <v>01</v>
      </c>
      <c r="J7" s="31">
        <f>IF('Attendance Sheet'!F22&lt;&gt;0,'Attendance Sheet'!F22,"")</f>
      </c>
      <c r="K7" s="24">
        <f>'Attendance Sheet'!$A$5</f>
        <v>0</v>
      </c>
      <c r="L7" s="24">
        <f>IF('Attendance Sheet'!K22&lt;&gt;0,'Attendance Sheet'!K22,"")</f>
      </c>
      <c r="M7" s="24">
        <f>IF('Attendance Sheet'!J22&lt;&gt;0,'Attendance Sheet'!J22,"")</f>
      </c>
      <c r="N7" s="29">
        <f>IF('Attendance Sheet'!M22&lt;&gt;0,'Attendance Sheet'!M22,"")</f>
      </c>
      <c r="O7" s="29">
        <f>IF('Attendance Sheet'!N22&lt;&gt;0,'Attendance Sheet'!N22,"")</f>
      </c>
      <c r="P7" s="2">
        <f>COUNTIF('Attendance Sheet'!O22:AS22,"Y")</f>
        <v>0</v>
      </c>
      <c r="Q7" s="18">
        <f aca="true" t="shared" si="2" ref="Q7:Q38">IF(M7="TFC",55.27,117.96)</f>
        <v>117.96</v>
      </c>
      <c r="R7" s="25">
        <f t="shared" si="1"/>
        <v>0</v>
      </c>
      <c r="S7" s="26" t="str">
        <f>'Attendance Sheet'!$L$7</f>
        <v>DHR</v>
      </c>
      <c r="T7" s="30">
        <f>IF('Attendance Sheet'!O22="y",'Attendance Sheet'!$I$2,"")</f>
      </c>
      <c r="U7" s="30">
        <f>IF('Attendance Sheet'!P22="y",'Attendance Sheet'!$I$2+1,"")</f>
      </c>
      <c r="V7" s="30">
        <f>IF('Attendance Sheet'!Q22="y",'Attendance Sheet'!$I$2+2,"")</f>
      </c>
      <c r="W7" s="30">
        <f>IF('Attendance Sheet'!R22="y",'Attendance Sheet'!$I$2+3,"")</f>
      </c>
      <c r="X7" s="30">
        <f>IF('Attendance Sheet'!S22="y",'Attendance Sheet'!$I$2+4,"")</f>
      </c>
      <c r="Y7" s="30">
        <f>IF('Attendance Sheet'!T22="y",'Attendance Sheet'!$I$2+5,"")</f>
      </c>
      <c r="Z7" s="30">
        <f>IF('Attendance Sheet'!U22="y",'Attendance Sheet'!$I$2+6,"")</f>
      </c>
      <c r="AA7" s="30">
        <f>IF('Attendance Sheet'!V22="y",'Attendance Sheet'!$I$2+7,"")</f>
      </c>
      <c r="AB7" s="30">
        <f>IF('Attendance Sheet'!W22="y",'Attendance Sheet'!$I$2+8,"")</f>
      </c>
      <c r="AC7" s="30">
        <f>IF('Attendance Sheet'!X22="y",'Attendance Sheet'!$I$2+9,"")</f>
      </c>
      <c r="AD7" s="30">
        <f>IF('Attendance Sheet'!Y22="y",'Attendance Sheet'!$I$2+10,"")</f>
      </c>
      <c r="AE7" s="30">
        <f>IF('Attendance Sheet'!Z22="y",'Attendance Sheet'!$I$2+11,"")</f>
      </c>
      <c r="AF7" s="30">
        <f>IF('Attendance Sheet'!AA22="y",'Attendance Sheet'!$I$2+12,"")</f>
      </c>
      <c r="AG7" s="30">
        <f>IF('Attendance Sheet'!AB22="y",'Attendance Sheet'!$I$2+13,"")</f>
      </c>
      <c r="AH7" s="30">
        <f>IF('Attendance Sheet'!AC22="y",'Attendance Sheet'!$I$2+14,"")</f>
      </c>
      <c r="AI7" s="30">
        <f>IF('Attendance Sheet'!AD22="y",'Attendance Sheet'!$I$2+15,"")</f>
      </c>
      <c r="AJ7" s="30">
        <f>IF('Attendance Sheet'!AE22="y",'Attendance Sheet'!$I$2+16,"")</f>
      </c>
      <c r="AK7" s="30">
        <f>IF('Attendance Sheet'!AF22="y",'Attendance Sheet'!$I$2+17,"")</f>
      </c>
      <c r="AL7" s="30">
        <f>IF('Attendance Sheet'!AG22="y",'Attendance Sheet'!$I$2+18,"")</f>
      </c>
      <c r="AM7" s="30">
        <f>IF('Attendance Sheet'!AH22="y",'Attendance Sheet'!$I$2+19,"")</f>
      </c>
      <c r="AN7" s="30">
        <f>IF('Attendance Sheet'!AI22="y",'Attendance Sheet'!$I$2+20,"")</f>
      </c>
      <c r="AO7" s="30">
        <f>IF('Attendance Sheet'!AJ22="y",'Attendance Sheet'!$I$2+21,"")</f>
      </c>
      <c r="AP7" s="30">
        <f>IF('Attendance Sheet'!AK22="y",'Attendance Sheet'!$I$2+22,"")</f>
      </c>
      <c r="AQ7" s="30">
        <f>IF('Attendance Sheet'!AL22="y",'Attendance Sheet'!$I$2+23,"")</f>
      </c>
      <c r="AR7" s="30">
        <f>IF('Attendance Sheet'!AM22="y",'Attendance Sheet'!$I$2+24,"")</f>
      </c>
      <c r="AS7" s="30">
        <f>IF('Attendance Sheet'!AN22="y",'Attendance Sheet'!$I$2+25,"")</f>
      </c>
      <c r="AT7" s="30">
        <f>IF('Attendance Sheet'!AO22="y",'Attendance Sheet'!$I$2+26,"")</f>
      </c>
      <c r="AU7" s="30">
        <f>IF('Attendance Sheet'!AP22="y",'Attendance Sheet'!$I$2+27,"")</f>
      </c>
      <c r="AV7" s="30">
        <f>IF('Attendance Sheet'!AQ22="y",'Attendance Sheet'!$I$2+28,"")</f>
      </c>
      <c r="AW7" s="30">
        <f>IF('Attendance Sheet'!AR22="y",'Attendance Sheet'!$I$2+29,"")</f>
      </c>
      <c r="AX7" s="30">
        <f>IF('Attendance Sheet'!AS22="y",'Attendance Sheet'!$I$2+30,"")</f>
      </c>
    </row>
    <row r="8" spans="1:50" s="2" customFormat="1" ht="12.75">
      <c r="A8" s="24">
        <f>IF('Attendance Sheet'!A23&lt;&gt;0,'Attendance Sheet'!A23,"")</f>
      </c>
      <c r="B8" s="24">
        <f>IF('Attendance Sheet'!C23&lt;&gt;0,'Attendance Sheet'!C23,"")</f>
      </c>
      <c r="C8" s="24">
        <f>IF('Attendance Sheet'!D23&lt;&gt;0,'Attendance Sheet'!D23,"")</f>
      </c>
      <c r="D8" s="24" t="e">
        <f>IF('Attendance Sheet'!#REF!&lt;&gt;0,'Attendance Sheet'!#REF!,"")</f>
        <v>#REF!</v>
      </c>
      <c r="E8" s="24">
        <f>IF('Attendance Sheet'!G23&lt;&gt;0,'Attendance Sheet'!G23,"")</f>
      </c>
      <c r="F8" s="29">
        <f>IF('Attendance Sheet'!H23&lt;&gt;0,'Attendance Sheet'!H23,"")</f>
      </c>
      <c r="G8" s="31">
        <f>IF('Attendance Sheet'!I23&lt;&gt;0,'Attendance Sheet'!I23,"")</f>
      </c>
      <c r="H8" s="34">
        <f>IF(LEN('Attendance Sheet'!L23)=9,5&amp;'Attendance Sheet'!L23,"")</f>
      </c>
      <c r="I8" s="26" t="str">
        <f>'Attendance Sheet'!$J$5</f>
        <v>01</v>
      </c>
      <c r="J8" s="31">
        <f>IF('Attendance Sheet'!F23&lt;&gt;0,'Attendance Sheet'!F23,"")</f>
      </c>
      <c r="K8" s="24">
        <f>'Attendance Sheet'!$A$5</f>
        <v>0</v>
      </c>
      <c r="L8" s="24">
        <f>IF('Attendance Sheet'!K23&lt;&gt;0,'Attendance Sheet'!K23,"")</f>
      </c>
      <c r="M8" s="24">
        <f>IF('Attendance Sheet'!J23&lt;&gt;0,'Attendance Sheet'!J23,"")</f>
      </c>
      <c r="N8" s="29">
        <f>IF('Attendance Sheet'!M23&lt;&gt;0,'Attendance Sheet'!M23,"")</f>
      </c>
      <c r="O8" s="29">
        <f>IF('Attendance Sheet'!N23&lt;&gt;0,'Attendance Sheet'!N23,"")</f>
      </c>
      <c r="P8" s="2">
        <f>COUNTIF('Attendance Sheet'!O23:AS23,"Y")</f>
        <v>0</v>
      </c>
      <c r="Q8" s="18">
        <f t="shared" si="2"/>
        <v>117.96</v>
      </c>
      <c r="R8" s="25">
        <f t="shared" si="1"/>
        <v>0</v>
      </c>
      <c r="S8" s="26" t="str">
        <f>'Attendance Sheet'!$L$7</f>
        <v>DHR</v>
      </c>
      <c r="T8" s="30">
        <f>IF('Attendance Sheet'!O23="y",'Attendance Sheet'!$I$2,"")</f>
      </c>
      <c r="U8" s="30">
        <f>IF('Attendance Sheet'!P23="y",'Attendance Sheet'!$I$2+1,"")</f>
      </c>
      <c r="V8" s="30">
        <f>IF('Attendance Sheet'!Q23="y",'Attendance Sheet'!$I$2+2,"")</f>
      </c>
      <c r="W8" s="30">
        <f>IF('Attendance Sheet'!R23="y",'Attendance Sheet'!$I$2+3,"")</f>
      </c>
      <c r="X8" s="30">
        <f>IF('Attendance Sheet'!S23="y",'Attendance Sheet'!$I$2+4,"")</f>
      </c>
      <c r="Y8" s="30">
        <f>IF('Attendance Sheet'!T23="y",'Attendance Sheet'!$I$2+5,"")</f>
      </c>
      <c r="Z8" s="30">
        <f>IF('Attendance Sheet'!U23="y",'Attendance Sheet'!$I$2+6,"")</f>
      </c>
      <c r="AA8" s="30">
        <f>IF('Attendance Sheet'!V23="y",'Attendance Sheet'!$I$2+7,"")</f>
      </c>
      <c r="AB8" s="30">
        <f>IF('Attendance Sheet'!W23="y",'Attendance Sheet'!$I$2+8,"")</f>
      </c>
      <c r="AC8" s="30">
        <f>IF('Attendance Sheet'!X23="y",'Attendance Sheet'!$I$2+9,"")</f>
      </c>
      <c r="AD8" s="30">
        <f>IF('Attendance Sheet'!Y23="y",'Attendance Sheet'!$I$2+10,"")</f>
      </c>
      <c r="AE8" s="30">
        <f>IF('Attendance Sheet'!Z23="y",'Attendance Sheet'!$I$2+11,"")</f>
      </c>
      <c r="AF8" s="30">
        <f>IF('Attendance Sheet'!AA23="y",'Attendance Sheet'!$I$2+12,"")</f>
      </c>
      <c r="AG8" s="30">
        <f>IF('Attendance Sheet'!AB23="y",'Attendance Sheet'!$I$2+13,"")</f>
      </c>
      <c r="AH8" s="30">
        <f>IF('Attendance Sheet'!AC23="y",'Attendance Sheet'!$I$2+14,"")</f>
      </c>
      <c r="AI8" s="30">
        <f>IF('Attendance Sheet'!AD23="y",'Attendance Sheet'!$I$2+15,"")</f>
      </c>
      <c r="AJ8" s="30">
        <f>IF('Attendance Sheet'!AE23="y",'Attendance Sheet'!$I$2+16,"")</f>
      </c>
      <c r="AK8" s="30">
        <f>IF('Attendance Sheet'!AF23="y",'Attendance Sheet'!$I$2+17,"")</f>
      </c>
      <c r="AL8" s="30">
        <f>IF('Attendance Sheet'!AG23="y",'Attendance Sheet'!$I$2+18,"")</f>
      </c>
      <c r="AM8" s="30">
        <f>IF('Attendance Sheet'!AH23="y",'Attendance Sheet'!$I$2+19,"")</f>
      </c>
      <c r="AN8" s="30">
        <f>IF('Attendance Sheet'!AI23="y",'Attendance Sheet'!$I$2+20,"")</f>
      </c>
      <c r="AO8" s="30">
        <f>IF('Attendance Sheet'!AJ23="y",'Attendance Sheet'!$I$2+21,"")</f>
      </c>
      <c r="AP8" s="30">
        <f>IF('Attendance Sheet'!AK23="y",'Attendance Sheet'!$I$2+22,"")</f>
      </c>
      <c r="AQ8" s="30">
        <f>IF('Attendance Sheet'!AL23="y",'Attendance Sheet'!$I$2+23,"")</f>
      </c>
      <c r="AR8" s="30">
        <f>IF('Attendance Sheet'!AM23="y",'Attendance Sheet'!$I$2+24,"")</f>
      </c>
      <c r="AS8" s="30">
        <f>IF('Attendance Sheet'!AN23="y",'Attendance Sheet'!$I$2+25,"")</f>
      </c>
      <c r="AT8" s="30">
        <f>IF('Attendance Sheet'!AO23="y",'Attendance Sheet'!$I$2+26,"")</f>
      </c>
      <c r="AU8" s="30">
        <f>IF('Attendance Sheet'!AP23="y",'Attendance Sheet'!$I$2+27,"")</f>
      </c>
      <c r="AV8" s="30">
        <f>IF('Attendance Sheet'!AQ23="y",'Attendance Sheet'!$I$2+28,"")</f>
      </c>
      <c r="AW8" s="30">
        <f>IF('Attendance Sheet'!AR23="y",'Attendance Sheet'!$I$2+29,"")</f>
      </c>
      <c r="AX8" s="30">
        <f>IF('Attendance Sheet'!AS23="y",'Attendance Sheet'!$I$2+30,"")</f>
      </c>
    </row>
    <row r="9" spans="1:50" s="2" customFormat="1" ht="12.75">
      <c r="A9" s="24">
        <f>IF('Attendance Sheet'!A24&lt;&gt;0,'Attendance Sheet'!A24,"")</f>
      </c>
      <c r="B9" s="24">
        <f>IF('Attendance Sheet'!C24&lt;&gt;0,'Attendance Sheet'!C24,"")</f>
      </c>
      <c r="C9" s="24">
        <f>IF('Attendance Sheet'!D24&lt;&gt;0,'Attendance Sheet'!D24,"")</f>
      </c>
      <c r="D9" s="24" t="e">
        <f>IF('Attendance Sheet'!#REF!&lt;&gt;0,'Attendance Sheet'!#REF!,"")</f>
        <v>#REF!</v>
      </c>
      <c r="E9" s="24">
        <f>IF('Attendance Sheet'!G24&lt;&gt;0,'Attendance Sheet'!G24,"")</f>
      </c>
      <c r="F9" s="29">
        <f>IF('Attendance Sheet'!H24&lt;&gt;0,'Attendance Sheet'!H24,"")</f>
      </c>
      <c r="G9" s="31">
        <f>IF('Attendance Sheet'!I24&lt;&gt;0,'Attendance Sheet'!I24,"")</f>
      </c>
      <c r="H9" s="34">
        <f>IF(LEN('Attendance Sheet'!L24)=9,5&amp;'Attendance Sheet'!L24,"")</f>
      </c>
      <c r="I9" s="26" t="str">
        <f>'Attendance Sheet'!$J$5</f>
        <v>01</v>
      </c>
      <c r="J9" s="31">
        <f>IF('Attendance Sheet'!F24&lt;&gt;0,'Attendance Sheet'!F24,"")</f>
      </c>
      <c r="K9" s="24">
        <f>'Attendance Sheet'!$A$5</f>
        <v>0</v>
      </c>
      <c r="L9" s="24">
        <f>IF('Attendance Sheet'!K24&lt;&gt;0,'Attendance Sheet'!K24,"")</f>
      </c>
      <c r="M9" s="24">
        <f>IF('Attendance Sheet'!J24&lt;&gt;0,'Attendance Sheet'!J24,"")</f>
      </c>
      <c r="N9" s="29">
        <f>IF('Attendance Sheet'!M24&lt;&gt;0,'Attendance Sheet'!M24,"")</f>
      </c>
      <c r="O9" s="29">
        <f>IF('Attendance Sheet'!N24&lt;&gt;0,'Attendance Sheet'!N24,"")</f>
      </c>
      <c r="P9" s="2">
        <f>COUNTIF('Attendance Sheet'!O24:AS24,"Y")</f>
        <v>0</v>
      </c>
      <c r="Q9" s="18">
        <f t="shared" si="2"/>
        <v>117.96</v>
      </c>
      <c r="R9" s="25">
        <f t="shared" si="1"/>
        <v>0</v>
      </c>
      <c r="S9" s="26" t="str">
        <f>'Attendance Sheet'!$L$7</f>
        <v>DHR</v>
      </c>
      <c r="T9" s="33">
        <f>IF('Attendance Sheet'!O24="y",'Attendance Sheet'!$I$2,"")</f>
      </c>
      <c r="U9" s="30">
        <f>IF('Attendance Sheet'!P24="y",'Attendance Sheet'!$I$2+1,"")</f>
      </c>
      <c r="V9" s="30">
        <f>IF('Attendance Sheet'!Q24="y",'Attendance Sheet'!$I$2+2,"")</f>
      </c>
      <c r="W9" s="30">
        <f>IF('Attendance Sheet'!R24="y",'Attendance Sheet'!$I$2+3,"")</f>
      </c>
      <c r="X9" s="30">
        <f>IF('Attendance Sheet'!S24="y",'Attendance Sheet'!$I$2+4,"")</f>
      </c>
      <c r="Y9" s="30">
        <f>IF('Attendance Sheet'!T24="y",'Attendance Sheet'!$I$2+5,"")</f>
      </c>
      <c r="Z9" s="30">
        <f>IF('Attendance Sheet'!U24="y",'Attendance Sheet'!$I$2+6,"")</f>
      </c>
      <c r="AA9" s="30">
        <f>IF('Attendance Sheet'!V24="y",'Attendance Sheet'!$I$2+7,"")</f>
      </c>
      <c r="AB9" s="30">
        <f>IF('Attendance Sheet'!W24="y",'Attendance Sheet'!$I$2+8,"")</f>
      </c>
      <c r="AC9" s="30">
        <f>IF('Attendance Sheet'!X24="y",'Attendance Sheet'!$I$2+9,"")</f>
      </c>
      <c r="AD9" s="30">
        <f>IF('Attendance Sheet'!Y24="y",'Attendance Sheet'!$I$2+10,"")</f>
      </c>
      <c r="AE9" s="30">
        <f>IF('Attendance Sheet'!Z24="y",'Attendance Sheet'!$I$2+11,"")</f>
      </c>
      <c r="AF9" s="30">
        <f>IF('Attendance Sheet'!AA24="y",'Attendance Sheet'!$I$2+12,"")</f>
      </c>
      <c r="AG9" s="30">
        <f>IF('Attendance Sheet'!AB24="y",'Attendance Sheet'!$I$2+13,"")</f>
      </c>
      <c r="AH9" s="30">
        <f>IF('Attendance Sheet'!AC24="y",'Attendance Sheet'!$I$2+14,"")</f>
      </c>
      <c r="AI9" s="30">
        <f>IF('Attendance Sheet'!AD24="y",'Attendance Sheet'!$I$2+15,"")</f>
      </c>
      <c r="AJ9" s="30">
        <f>IF('Attendance Sheet'!AE24="y",'Attendance Sheet'!$I$2+16,"")</f>
      </c>
      <c r="AK9" s="30">
        <f>IF('Attendance Sheet'!AF24="y",'Attendance Sheet'!$I$2+17,"")</f>
      </c>
      <c r="AL9" s="30">
        <f>IF('Attendance Sheet'!AG24="y",'Attendance Sheet'!$I$2+18,"")</f>
      </c>
      <c r="AM9" s="30">
        <f>IF('Attendance Sheet'!AH24="y",'Attendance Sheet'!$I$2+19,"")</f>
      </c>
      <c r="AN9" s="30">
        <f>IF('Attendance Sheet'!AI24="y",'Attendance Sheet'!$I$2+20,"")</f>
      </c>
      <c r="AO9" s="30">
        <f>IF('Attendance Sheet'!AJ24="y",'Attendance Sheet'!$I$2+21,"")</f>
      </c>
      <c r="AP9" s="30">
        <f>IF('Attendance Sheet'!AK24="y",'Attendance Sheet'!$I$2+22,"")</f>
      </c>
      <c r="AQ9" s="30">
        <f>IF('Attendance Sheet'!AL24="y",'Attendance Sheet'!$I$2+23,"")</f>
      </c>
      <c r="AR9" s="30">
        <f>IF('Attendance Sheet'!AM24="y",'Attendance Sheet'!$I$2+24,"")</f>
      </c>
      <c r="AS9" s="30">
        <f>IF('Attendance Sheet'!AN24="y",'Attendance Sheet'!$I$2+25,"")</f>
      </c>
      <c r="AT9" s="30">
        <f>IF('Attendance Sheet'!AO24="y",'Attendance Sheet'!$I$2+26,"")</f>
      </c>
      <c r="AU9" s="30">
        <f>IF('Attendance Sheet'!AP24="y",'Attendance Sheet'!$I$2+27,"")</f>
      </c>
      <c r="AV9" s="30">
        <f>IF('Attendance Sheet'!AQ24="y",'Attendance Sheet'!$I$2+28,"")</f>
      </c>
      <c r="AW9" s="30">
        <f>IF('Attendance Sheet'!AR24="y",'Attendance Sheet'!$I$2+29,"")</f>
      </c>
      <c r="AX9" s="30">
        <f>IF('Attendance Sheet'!AS24="y",'Attendance Sheet'!$I$2+30,"")</f>
      </c>
    </row>
    <row r="10" spans="1:50" s="2" customFormat="1" ht="12.75">
      <c r="A10" s="24">
        <f>IF('Attendance Sheet'!A25&lt;&gt;0,'Attendance Sheet'!A25,"")</f>
      </c>
      <c r="B10" s="24">
        <f>IF('Attendance Sheet'!C25&lt;&gt;0,'Attendance Sheet'!C25,"")</f>
      </c>
      <c r="C10" s="24">
        <f>IF('Attendance Sheet'!D25&lt;&gt;0,'Attendance Sheet'!D25,"")</f>
      </c>
      <c r="D10" s="24" t="e">
        <f>IF('Attendance Sheet'!#REF!&lt;&gt;0,'Attendance Sheet'!#REF!,"")</f>
        <v>#REF!</v>
      </c>
      <c r="E10" s="24">
        <f>IF('Attendance Sheet'!G25&lt;&gt;0,'Attendance Sheet'!G25,"")</f>
      </c>
      <c r="F10" s="29">
        <f>IF('Attendance Sheet'!H25&lt;&gt;0,'Attendance Sheet'!H25,"")</f>
      </c>
      <c r="G10" s="31">
        <f>IF('Attendance Sheet'!I25&lt;&gt;0,'Attendance Sheet'!I25,"")</f>
      </c>
      <c r="H10" s="34">
        <f>IF(LEN('Attendance Sheet'!L25)=9,5&amp;'Attendance Sheet'!L25,"")</f>
      </c>
      <c r="I10" s="26" t="str">
        <f>'Attendance Sheet'!$J$5</f>
        <v>01</v>
      </c>
      <c r="J10" s="31">
        <f>IF('Attendance Sheet'!F25&lt;&gt;0,'Attendance Sheet'!F25,"")</f>
      </c>
      <c r="K10" s="24">
        <f>'Attendance Sheet'!$A$5</f>
        <v>0</v>
      </c>
      <c r="L10" s="24">
        <f>IF('Attendance Sheet'!K25&lt;&gt;0,'Attendance Sheet'!K25,"")</f>
      </c>
      <c r="M10" s="24">
        <f>IF('Attendance Sheet'!J25&lt;&gt;0,'Attendance Sheet'!J25,"")</f>
      </c>
      <c r="N10" s="29">
        <f>IF('Attendance Sheet'!M25&lt;&gt;0,'Attendance Sheet'!M25,"")</f>
      </c>
      <c r="O10" s="29">
        <f>IF('Attendance Sheet'!N25&lt;&gt;0,'Attendance Sheet'!N25,"")</f>
      </c>
      <c r="P10" s="2">
        <f>COUNTIF('Attendance Sheet'!O25:AS25,"Y")</f>
        <v>0</v>
      </c>
      <c r="Q10" s="18">
        <f t="shared" si="2"/>
        <v>117.96</v>
      </c>
      <c r="R10" s="25">
        <f t="shared" si="1"/>
        <v>0</v>
      </c>
      <c r="S10" s="26" t="str">
        <f>'Attendance Sheet'!$L$7</f>
        <v>DHR</v>
      </c>
      <c r="T10" s="30">
        <f>IF('Attendance Sheet'!O25="y",'Attendance Sheet'!$I$2,"")</f>
      </c>
      <c r="U10" s="30">
        <f>IF('Attendance Sheet'!P25="y",'Attendance Sheet'!$I$2+1,"")</f>
      </c>
      <c r="V10" s="30">
        <f>IF('Attendance Sheet'!Q25="y",'Attendance Sheet'!$I$2+2,"")</f>
      </c>
      <c r="W10" s="30">
        <f>IF('Attendance Sheet'!R25="y",'Attendance Sheet'!$I$2+3,"")</f>
      </c>
      <c r="X10" s="30">
        <f>IF('Attendance Sheet'!S25="y",'Attendance Sheet'!$I$2+4,"")</f>
      </c>
      <c r="Y10" s="30">
        <f>IF('Attendance Sheet'!T25="y",'Attendance Sheet'!$I$2+5,"")</f>
      </c>
      <c r="Z10" s="30">
        <f>IF('Attendance Sheet'!U25="y",'Attendance Sheet'!$I$2+6,"")</f>
      </c>
      <c r="AA10" s="30">
        <f>IF('Attendance Sheet'!V25="y",'Attendance Sheet'!$I$2+7,"")</f>
      </c>
      <c r="AB10" s="30">
        <f>IF('Attendance Sheet'!W25="y",'Attendance Sheet'!$I$2+8,"")</f>
      </c>
      <c r="AC10" s="30">
        <f>IF('Attendance Sheet'!X25="y",'Attendance Sheet'!$I$2+9,"")</f>
      </c>
      <c r="AD10" s="30">
        <f>IF('Attendance Sheet'!Y25="y",'Attendance Sheet'!$I$2+10,"")</f>
      </c>
      <c r="AE10" s="30">
        <f>IF('Attendance Sheet'!Z25="y",'Attendance Sheet'!$I$2+11,"")</f>
      </c>
      <c r="AF10" s="30">
        <f>IF('Attendance Sheet'!AA25="y",'Attendance Sheet'!$I$2+12,"")</f>
      </c>
      <c r="AG10" s="30">
        <f>IF('Attendance Sheet'!AB25="y",'Attendance Sheet'!$I$2+13,"")</f>
      </c>
      <c r="AH10" s="30">
        <f>IF('Attendance Sheet'!AC25="y",'Attendance Sheet'!$I$2+14,"")</f>
      </c>
      <c r="AI10" s="30">
        <f>IF('Attendance Sheet'!AD25="y",'Attendance Sheet'!$I$2+15,"")</f>
      </c>
      <c r="AJ10" s="30">
        <f>IF('Attendance Sheet'!AE25="y",'Attendance Sheet'!$I$2+16,"")</f>
      </c>
      <c r="AK10" s="30">
        <f>IF('Attendance Sheet'!AF25="y",'Attendance Sheet'!$I$2+17,"")</f>
      </c>
      <c r="AL10" s="30">
        <f>IF('Attendance Sheet'!AG25="y",'Attendance Sheet'!$I$2+18,"")</f>
      </c>
      <c r="AM10" s="30">
        <f>IF('Attendance Sheet'!AH25="y",'Attendance Sheet'!$I$2+19,"")</f>
      </c>
      <c r="AN10" s="30">
        <f>IF('Attendance Sheet'!AI25="y",'Attendance Sheet'!$I$2+20,"")</f>
      </c>
      <c r="AO10" s="30">
        <f>IF('Attendance Sheet'!AJ25="y",'Attendance Sheet'!$I$2+21,"")</f>
      </c>
      <c r="AP10" s="30">
        <f>IF('Attendance Sheet'!AK25="y",'Attendance Sheet'!$I$2+22,"")</f>
      </c>
      <c r="AQ10" s="30">
        <f>IF('Attendance Sheet'!AL25="y",'Attendance Sheet'!$I$2+23,"")</f>
      </c>
      <c r="AR10" s="30">
        <f>IF('Attendance Sheet'!AM25="y",'Attendance Sheet'!$I$2+24,"")</f>
      </c>
      <c r="AS10" s="30">
        <f>IF('Attendance Sheet'!AN25="y",'Attendance Sheet'!$I$2+25,"")</f>
      </c>
      <c r="AT10" s="30">
        <f>IF('Attendance Sheet'!AO25="y",'Attendance Sheet'!$I$2+26,"")</f>
      </c>
      <c r="AU10" s="30">
        <f>IF('Attendance Sheet'!AP25="y",'Attendance Sheet'!$I$2+27,"")</f>
      </c>
      <c r="AV10" s="30">
        <f>IF('Attendance Sheet'!AQ25="y",'Attendance Sheet'!$I$2+28,"")</f>
      </c>
      <c r="AW10" s="30">
        <f>IF('Attendance Sheet'!AR25="y",'Attendance Sheet'!$I$2+29,"")</f>
      </c>
      <c r="AX10" s="30">
        <f>IF('Attendance Sheet'!AS25="y",'Attendance Sheet'!$I$2+30,"")</f>
      </c>
    </row>
    <row r="11" spans="1:50" s="2" customFormat="1" ht="12.75">
      <c r="A11" s="24">
        <f>IF('Attendance Sheet'!A26&lt;&gt;0,'Attendance Sheet'!A26,"")</f>
      </c>
      <c r="B11" s="24">
        <f>IF('Attendance Sheet'!C26&lt;&gt;0,'Attendance Sheet'!C26,"")</f>
      </c>
      <c r="C11" s="24">
        <f>IF('Attendance Sheet'!D26&lt;&gt;0,'Attendance Sheet'!D26,"")</f>
      </c>
      <c r="D11" s="24" t="e">
        <f>IF('Attendance Sheet'!#REF!&lt;&gt;0,'Attendance Sheet'!#REF!,"")</f>
        <v>#REF!</v>
      </c>
      <c r="E11" s="24">
        <f>IF('Attendance Sheet'!G26&lt;&gt;0,'Attendance Sheet'!G26,"")</f>
      </c>
      <c r="F11" s="29">
        <f>IF('Attendance Sheet'!H26&lt;&gt;0,'Attendance Sheet'!H26,"")</f>
      </c>
      <c r="G11" s="31">
        <f>IF('Attendance Sheet'!I26&lt;&gt;0,'Attendance Sheet'!I26,"")</f>
      </c>
      <c r="H11" s="34">
        <f>IF(LEN('Attendance Sheet'!L26)=9,5&amp;'Attendance Sheet'!L26,"")</f>
      </c>
      <c r="I11" s="26" t="str">
        <f>'Attendance Sheet'!$J$5</f>
        <v>01</v>
      </c>
      <c r="J11" s="31">
        <f>IF('Attendance Sheet'!F26&lt;&gt;0,'Attendance Sheet'!F26,"")</f>
      </c>
      <c r="K11" s="24">
        <f>'Attendance Sheet'!$A$5</f>
        <v>0</v>
      </c>
      <c r="L11" s="24">
        <f>IF('Attendance Sheet'!K26&lt;&gt;0,'Attendance Sheet'!K26,"")</f>
      </c>
      <c r="M11" s="24">
        <f>IF('Attendance Sheet'!J26&lt;&gt;0,'Attendance Sheet'!J26,"")</f>
      </c>
      <c r="N11" s="29">
        <f>IF('Attendance Sheet'!M26&lt;&gt;0,'Attendance Sheet'!M26,"")</f>
      </c>
      <c r="O11" s="29">
        <f>IF('Attendance Sheet'!N26&lt;&gt;0,'Attendance Sheet'!N26,"")</f>
      </c>
      <c r="P11" s="2">
        <f>COUNTIF('Attendance Sheet'!O26:AS26,"Y")</f>
        <v>0</v>
      </c>
      <c r="Q11" s="18">
        <f t="shared" si="2"/>
        <v>117.96</v>
      </c>
      <c r="R11" s="25">
        <f t="shared" si="1"/>
        <v>0</v>
      </c>
      <c r="S11" s="26" t="str">
        <f>'Attendance Sheet'!$L$7</f>
        <v>DHR</v>
      </c>
      <c r="T11" s="30">
        <f>IF('Attendance Sheet'!O26="y",'Attendance Sheet'!$I$2,"")</f>
      </c>
      <c r="U11" s="30">
        <f>IF('Attendance Sheet'!P26="y",'Attendance Sheet'!$I$2+1,"")</f>
      </c>
      <c r="V11" s="30">
        <f>IF('Attendance Sheet'!Q26="y",'Attendance Sheet'!$I$2+2,"")</f>
      </c>
      <c r="W11" s="30">
        <f>IF('Attendance Sheet'!R26="y",'Attendance Sheet'!$I$2+3,"")</f>
      </c>
      <c r="X11" s="30">
        <f>IF('Attendance Sheet'!S26="y",'Attendance Sheet'!$I$2+4,"")</f>
      </c>
      <c r="Y11" s="30">
        <f>IF('Attendance Sheet'!T26="y",'Attendance Sheet'!$I$2+5,"")</f>
      </c>
      <c r="Z11" s="30">
        <f>IF('Attendance Sheet'!U26="y",'Attendance Sheet'!$I$2+6,"")</f>
      </c>
      <c r="AA11" s="30">
        <f>IF('Attendance Sheet'!V26="y",'Attendance Sheet'!$I$2+7,"")</f>
      </c>
      <c r="AB11" s="30">
        <f>IF('Attendance Sheet'!W26="y",'Attendance Sheet'!$I$2+8,"")</f>
      </c>
      <c r="AC11" s="30">
        <f>IF('Attendance Sheet'!X26="y",'Attendance Sheet'!$I$2+9,"")</f>
      </c>
      <c r="AD11" s="30">
        <f>IF('Attendance Sheet'!Y26="y",'Attendance Sheet'!$I$2+10,"")</f>
      </c>
      <c r="AE11" s="30">
        <f>IF('Attendance Sheet'!Z26="y",'Attendance Sheet'!$I$2+11,"")</f>
      </c>
      <c r="AF11" s="30">
        <f>IF('Attendance Sheet'!AA26="y",'Attendance Sheet'!$I$2+12,"")</f>
      </c>
      <c r="AG11" s="30">
        <f>IF('Attendance Sheet'!AB26="y",'Attendance Sheet'!$I$2+13,"")</f>
      </c>
      <c r="AH11" s="30">
        <f>IF('Attendance Sheet'!AC26="y",'Attendance Sheet'!$I$2+14,"")</f>
      </c>
      <c r="AI11" s="30">
        <f>IF('Attendance Sheet'!AD26="y",'Attendance Sheet'!$I$2+15,"")</f>
      </c>
      <c r="AJ11" s="30">
        <f>IF('Attendance Sheet'!AE26="y",'Attendance Sheet'!$I$2+16,"")</f>
      </c>
      <c r="AK11" s="30">
        <f>IF('Attendance Sheet'!AF26="y",'Attendance Sheet'!$I$2+17,"")</f>
      </c>
      <c r="AL11" s="30">
        <f>IF('Attendance Sheet'!AG26="y",'Attendance Sheet'!$I$2+18,"")</f>
      </c>
      <c r="AM11" s="30">
        <f>IF('Attendance Sheet'!AH26="y",'Attendance Sheet'!$I$2+19,"")</f>
      </c>
      <c r="AN11" s="30">
        <f>IF('Attendance Sheet'!AI26="y",'Attendance Sheet'!$I$2+20,"")</f>
      </c>
      <c r="AO11" s="30">
        <f>IF('Attendance Sheet'!AJ26="y",'Attendance Sheet'!$I$2+21,"")</f>
      </c>
      <c r="AP11" s="30">
        <f>IF('Attendance Sheet'!AK26="y",'Attendance Sheet'!$I$2+22,"")</f>
      </c>
      <c r="AQ11" s="30">
        <f>IF('Attendance Sheet'!AL26="y",'Attendance Sheet'!$I$2+23,"")</f>
      </c>
      <c r="AR11" s="30">
        <f>IF('Attendance Sheet'!AM26="y",'Attendance Sheet'!$I$2+24,"")</f>
      </c>
      <c r="AS11" s="30">
        <f>IF('Attendance Sheet'!AN26="y",'Attendance Sheet'!$I$2+25,"")</f>
      </c>
      <c r="AT11" s="30">
        <f>IF('Attendance Sheet'!AO26="y",'Attendance Sheet'!$I$2+26,"")</f>
      </c>
      <c r="AU11" s="30">
        <f>IF('Attendance Sheet'!AP26="y",'Attendance Sheet'!$I$2+27,"")</f>
      </c>
      <c r="AV11" s="30">
        <f>IF('Attendance Sheet'!AQ26="y",'Attendance Sheet'!$I$2+28,"")</f>
      </c>
      <c r="AW11" s="30">
        <f>IF('Attendance Sheet'!AR26="y",'Attendance Sheet'!$I$2+29,"")</f>
      </c>
      <c r="AX11" s="30">
        <f>IF('Attendance Sheet'!AS26="y",'Attendance Sheet'!$I$2+30,"")</f>
      </c>
    </row>
    <row r="12" spans="1:50" s="2" customFormat="1" ht="12.75">
      <c r="A12" s="24">
        <f>IF('Attendance Sheet'!A27&lt;&gt;0,'Attendance Sheet'!A27,"")</f>
      </c>
      <c r="B12" s="24">
        <f>IF('Attendance Sheet'!C27&lt;&gt;0,'Attendance Sheet'!C27,"")</f>
      </c>
      <c r="C12" s="24">
        <f>IF('Attendance Sheet'!D27&lt;&gt;0,'Attendance Sheet'!D27,"")</f>
      </c>
      <c r="D12" s="24" t="e">
        <f>IF('Attendance Sheet'!#REF!&lt;&gt;0,'Attendance Sheet'!#REF!,"")</f>
        <v>#REF!</v>
      </c>
      <c r="E12" s="24">
        <f>IF('Attendance Sheet'!G27&lt;&gt;0,'Attendance Sheet'!G27,"")</f>
      </c>
      <c r="F12" s="29">
        <f>IF('Attendance Sheet'!H27&lt;&gt;0,'Attendance Sheet'!H27,"")</f>
      </c>
      <c r="G12" s="31">
        <f>IF('Attendance Sheet'!I27&lt;&gt;0,'Attendance Sheet'!I27,"")</f>
      </c>
      <c r="H12" s="34">
        <f>IF(LEN('Attendance Sheet'!L27)=9,5&amp;'Attendance Sheet'!L27,"")</f>
      </c>
      <c r="I12" s="26" t="str">
        <f>'Attendance Sheet'!$J$5</f>
        <v>01</v>
      </c>
      <c r="J12" s="31">
        <f>IF('Attendance Sheet'!F27&lt;&gt;0,'Attendance Sheet'!F27,"")</f>
      </c>
      <c r="K12" s="24">
        <f>'Attendance Sheet'!$A$5</f>
        <v>0</v>
      </c>
      <c r="L12" s="24">
        <f>IF('Attendance Sheet'!K27&lt;&gt;0,'Attendance Sheet'!K27,"")</f>
      </c>
      <c r="M12" s="24">
        <f>IF('Attendance Sheet'!J27&lt;&gt;0,'Attendance Sheet'!J27,"")</f>
      </c>
      <c r="N12" s="29">
        <f>IF('Attendance Sheet'!M27&lt;&gt;0,'Attendance Sheet'!M27,"")</f>
      </c>
      <c r="O12" s="29">
        <f>IF('Attendance Sheet'!N27&lt;&gt;0,'Attendance Sheet'!N27,"")</f>
      </c>
      <c r="P12" s="2">
        <f>COUNTIF('Attendance Sheet'!O27:AS27,"Y")</f>
        <v>0</v>
      </c>
      <c r="Q12" s="18">
        <f t="shared" si="2"/>
        <v>117.96</v>
      </c>
      <c r="R12" s="25">
        <f t="shared" si="1"/>
        <v>0</v>
      </c>
      <c r="S12" s="26" t="str">
        <f>'Attendance Sheet'!$L$7</f>
        <v>DHR</v>
      </c>
      <c r="T12" s="30">
        <f>IF('Attendance Sheet'!O27="y",'Attendance Sheet'!$I$2,"")</f>
      </c>
      <c r="U12" s="30">
        <f>IF('Attendance Sheet'!P27="y",'Attendance Sheet'!$I$2+1,"")</f>
      </c>
      <c r="V12" s="30">
        <f>IF('Attendance Sheet'!Q27="y",'Attendance Sheet'!$I$2+2,"")</f>
      </c>
      <c r="W12" s="30">
        <f>IF('Attendance Sheet'!R27="y",'Attendance Sheet'!$I$2+3,"")</f>
      </c>
      <c r="X12" s="30">
        <f>IF('Attendance Sheet'!S27="y",'Attendance Sheet'!$I$2+4,"")</f>
      </c>
      <c r="Y12" s="30">
        <f>IF('Attendance Sheet'!T27="y",'Attendance Sheet'!$I$2+5,"")</f>
      </c>
      <c r="Z12" s="30">
        <f>IF('Attendance Sheet'!U27="y",'Attendance Sheet'!$I$2+6,"")</f>
      </c>
      <c r="AA12" s="30">
        <f>IF('Attendance Sheet'!V27="y",'Attendance Sheet'!$I$2+7,"")</f>
      </c>
      <c r="AB12" s="30">
        <f>IF('Attendance Sheet'!W27="y",'Attendance Sheet'!$I$2+8,"")</f>
      </c>
      <c r="AC12" s="30">
        <f>IF('Attendance Sheet'!X27="y",'Attendance Sheet'!$I$2+9,"")</f>
      </c>
      <c r="AD12" s="30">
        <f>IF('Attendance Sheet'!Y27="y",'Attendance Sheet'!$I$2+10,"")</f>
      </c>
      <c r="AE12" s="30">
        <f>IF('Attendance Sheet'!Z27="y",'Attendance Sheet'!$I$2+11,"")</f>
      </c>
      <c r="AF12" s="30">
        <f>IF('Attendance Sheet'!AA27="y",'Attendance Sheet'!$I$2+12,"")</f>
      </c>
      <c r="AG12" s="30">
        <f>IF('Attendance Sheet'!AB27="y",'Attendance Sheet'!$I$2+13,"")</f>
      </c>
      <c r="AH12" s="30">
        <f>IF('Attendance Sheet'!AC27="y",'Attendance Sheet'!$I$2+14,"")</f>
      </c>
      <c r="AI12" s="30">
        <f>IF('Attendance Sheet'!AD27="y",'Attendance Sheet'!$I$2+15,"")</f>
      </c>
      <c r="AJ12" s="30">
        <f>IF('Attendance Sheet'!AE27="y",'Attendance Sheet'!$I$2+16,"")</f>
      </c>
      <c r="AK12" s="30">
        <f>IF('Attendance Sheet'!AF27="y",'Attendance Sheet'!$I$2+17,"")</f>
      </c>
      <c r="AL12" s="30">
        <f>IF('Attendance Sheet'!AG27="y",'Attendance Sheet'!$I$2+18,"")</f>
      </c>
      <c r="AM12" s="30">
        <f>IF('Attendance Sheet'!AH27="y",'Attendance Sheet'!$I$2+19,"")</f>
      </c>
      <c r="AN12" s="30">
        <f>IF('Attendance Sheet'!AI27="y",'Attendance Sheet'!$I$2+20,"")</f>
      </c>
      <c r="AO12" s="30">
        <f>IF('Attendance Sheet'!AJ27="y",'Attendance Sheet'!$I$2+21,"")</f>
      </c>
      <c r="AP12" s="30">
        <f>IF('Attendance Sheet'!AK27="y",'Attendance Sheet'!$I$2+22,"")</f>
      </c>
      <c r="AQ12" s="30">
        <f>IF('Attendance Sheet'!AL27="y",'Attendance Sheet'!$I$2+23,"")</f>
      </c>
      <c r="AR12" s="30">
        <f>IF('Attendance Sheet'!AM27="y",'Attendance Sheet'!$I$2+24,"")</f>
      </c>
      <c r="AS12" s="30">
        <f>IF('Attendance Sheet'!AN27="y",'Attendance Sheet'!$I$2+25,"")</f>
      </c>
      <c r="AT12" s="30">
        <f>IF('Attendance Sheet'!AO27="y",'Attendance Sheet'!$I$2+26,"")</f>
      </c>
      <c r="AU12" s="30">
        <f>IF('Attendance Sheet'!AP27="y",'Attendance Sheet'!$I$2+27,"")</f>
      </c>
      <c r="AV12" s="30">
        <f>IF('Attendance Sheet'!AQ27="y",'Attendance Sheet'!$I$2+28,"")</f>
      </c>
      <c r="AW12" s="30">
        <f>IF('Attendance Sheet'!AR27="y",'Attendance Sheet'!$I$2+29,"")</f>
      </c>
      <c r="AX12" s="30">
        <f>IF('Attendance Sheet'!AS27="y",'Attendance Sheet'!$I$2+30,"")</f>
      </c>
    </row>
    <row r="13" spans="1:50" s="2" customFormat="1" ht="12.75">
      <c r="A13" s="24">
        <f>IF('Attendance Sheet'!A28&lt;&gt;0,'Attendance Sheet'!A28,"")</f>
      </c>
      <c r="B13" s="24">
        <f>IF('Attendance Sheet'!C28&lt;&gt;0,'Attendance Sheet'!C28,"")</f>
      </c>
      <c r="C13" s="24">
        <f>IF('Attendance Sheet'!D28&lt;&gt;0,'Attendance Sheet'!D28,"")</f>
      </c>
      <c r="D13" s="24" t="e">
        <f>IF('Attendance Sheet'!#REF!&lt;&gt;0,'Attendance Sheet'!#REF!,"")</f>
        <v>#REF!</v>
      </c>
      <c r="E13" s="24">
        <f>IF('Attendance Sheet'!G28&lt;&gt;0,'Attendance Sheet'!G28,"")</f>
      </c>
      <c r="F13" s="29">
        <f>IF('Attendance Sheet'!H28&lt;&gt;0,'Attendance Sheet'!H28,"")</f>
      </c>
      <c r="G13" s="24">
        <f>IF('Attendance Sheet'!I28&lt;&gt;0,'Attendance Sheet'!I28,"")</f>
      </c>
      <c r="H13" s="34">
        <f>IF(LEN('Attendance Sheet'!L28)=9,5&amp;'Attendance Sheet'!L28,"")</f>
      </c>
      <c r="I13" s="26" t="str">
        <f>'Attendance Sheet'!$J$5</f>
        <v>01</v>
      </c>
      <c r="J13" s="31">
        <f>IF('Attendance Sheet'!F28&lt;&gt;0,'Attendance Sheet'!F28,"")</f>
      </c>
      <c r="K13" s="24">
        <f>'Attendance Sheet'!$A$5</f>
        <v>0</v>
      </c>
      <c r="L13" s="24">
        <f>IF('Attendance Sheet'!K28&lt;&gt;0,'Attendance Sheet'!K28,"")</f>
      </c>
      <c r="M13" s="24">
        <f>IF('Attendance Sheet'!J28&lt;&gt;0,'Attendance Sheet'!J28,"")</f>
      </c>
      <c r="N13" s="29">
        <f>IF('Attendance Sheet'!M28&lt;&gt;0,'Attendance Sheet'!M28,"")</f>
      </c>
      <c r="O13" s="29">
        <f>IF('Attendance Sheet'!N28&lt;&gt;0,'Attendance Sheet'!N28,"")</f>
      </c>
      <c r="P13" s="2">
        <f>COUNTIF('Attendance Sheet'!O28:AS28,"Y")</f>
        <v>0</v>
      </c>
      <c r="Q13" s="18">
        <f t="shared" si="2"/>
        <v>117.96</v>
      </c>
      <c r="R13" s="25">
        <f t="shared" si="1"/>
        <v>0</v>
      </c>
      <c r="S13" s="26" t="str">
        <f>'Attendance Sheet'!$L$7</f>
        <v>DHR</v>
      </c>
      <c r="T13" s="30">
        <f>IF('Attendance Sheet'!O28="y",'Attendance Sheet'!$I$2,"")</f>
      </c>
      <c r="U13" s="30">
        <f>IF('Attendance Sheet'!P28="y",'Attendance Sheet'!$I$2+1,"")</f>
      </c>
      <c r="V13" s="30">
        <f>IF('Attendance Sheet'!Q28="y",'Attendance Sheet'!$I$2+2,"")</f>
      </c>
      <c r="W13" s="30">
        <f>IF('Attendance Sheet'!R28="y",'Attendance Sheet'!$I$2+3,"")</f>
      </c>
      <c r="X13" s="30">
        <f>IF('Attendance Sheet'!S28="y",'Attendance Sheet'!$I$2+4,"")</f>
      </c>
      <c r="Y13" s="30">
        <f>IF('Attendance Sheet'!T28="y",'Attendance Sheet'!$I$2+5,"")</f>
      </c>
      <c r="Z13" s="30">
        <f>IF('Attendance Sheet'!U28="y",'Attendance Sheet'!$I$2+6,"")</f>
      </c>
      <c r="AA13" s="30">
        <f>IF('Attendance Sheet'!V28="y",'Attendance Sheet'!$I$2+7,"")</f>
      </c>
      <c r="AB13" s="30">
        <f>IF('Attendance Sheet'!W28="y",'Attendance Sheet'!$I$2+8,"")</f>
      </c>
      <c r="AC13" s="30">
        <f>IF('Attendance Sheet'!X28="y",'Attendance Sheet'!$I$2+9,"")</f>
      </c>
      <c r="AD13" s="30">
        <f>IF('Attendance Sheet'!Y28="y",'Attendance Sheet'!$I$2+10,"")</f>
      </c>
      <c r="AE13" s="30">
        <f>IF('Attendance Sheet'!Z28="y",'Attendance Sheet'!$I$2+11,"")</f>
      </c>
      <c r="AF13" s="30">
        <f>IF('Attendance Sheet'!AA28="y",'Attendance Sheet'!$I$2+12,"")</f>
      </c>
      <c r="AG13" s="30">
        <f>IF('Attendance Sheet'!AB28="y",'Attendance Sheet'!$I$2+13,"")</f>
      </c>
      <c r="AH13" s="30">
        <f>IF('Attendance Sheet'!AC28="y",'Attendance Sheet'!$I$2+14,"")</f>
      </c>
      <c r="AI13" s="30">
        <f>IF('Attendance Sheet'!AD28="y",'Attendance Sheet'!$I$2+15,"")</f>
      </c>
      <c r="AJ13" s="30">
        <f>IF('Attendance Sheet'!AE28="y",'Attendance Sheet'!$I$2+16,"")</f>
      </c>
      <c r="AK13" s="30">
        <f>IF('Attendance Sheet'!AF28="y",'Attendance Sheet'!$I$2+17,"")</f>
      </c>
      <c r="AL13" s="30">
        <f>IF('Attendance Sheet'!AG28="y",'Attendance Sheet'!$I$2+18,"")</f>
      </c>
      <c r="AM13" s="30">
        <f>IF('Attendance Sheet'!AH28="y",'Attendance Sheet'!$I$2+19,"")</f>
      </c>
      <c r="AN13" s="30">
        <f>IF('Attendance Sheet'!AI28="y",'Attendance Sheet'!$I$2+20,"")</f>
      </c>
      <c r="AO13" s="30">
        <f>IF('Attendance Sheet'!AJ28="y",'Attendance Sheet'!$I$2+21,"")</f>
      </c>
      <c r="AP13" s="30">
        <f>IF('Attendance Sheet'!AK28="y",'Attendance Sheet'!$I$2+22,"")</f>
      </c>
      <c r="AQ13" s="30">
        <f>IF('Attendance Sheet'!AL28="y",'Attendance Sheet'!$I$2+23,"")</f>
      </c>
      <c r="AR13" s="30">
        <f>IF('Attendance Sheet'!AM28="y",'Attendance Sheet'!$I$2+24,"")</f>
      </c>
      <c r="AS13" s="30">
        <f>IF('Attendance Sheet'!AN28="y",'Attendance Sheet'!$I$2+25,"")</f>
      </c>
      <c r="AT13" s="30">
        <f>IF('Attendance Sheet'!AO28="y",'Attendance Sheet'!$I$2+26,"")</f>
      </c>
      <c r="AU13" s="30">
        <f>IF('Attendance Sheet'!AP28="y",'Attendance Sheet'!$I$2+27,"")</f>
      </c>
      <c r="AV13" s="30">
        <f>IF('Attendance Sheet'!AQ28="y",'Attendance Sheet'!$I$2+28,"")</f>
      </c>
      <c r="AW13" s="30">
        <f>IF('Attendance Sheet'!AR28="y",'Attendance Sheet'!$I$2+29,"")</f>
      </c>
      <c r="AX13" s="30">
        <f>IF('Attendance Sheet'!AS28="y",'Attendance Sheet'!$I$2+30,"")</f>
      </c>
    </row>
    <row r="14" spans="1:50" s="2" customFormat="1" ht="12.75">
      <c r="A14" s="24">
        <f>IF('Attendance Sheet'!A29&lt;&gt;0,'Attendance Sheet'!A29,"")</f>
      </c>
      <c r="B14" s="24">
        <f>IF('Attendance Sheet'!C29&lt;&gt;0,'Attendance Sheet'!C29,"")</f>
      </c>
      <c r="C14" s="24">
        <f>IF('Attendance Sheet'!D29&lt;&gt;0,'Attendance Sheet'!D29,"")</f>
      </c>
      <c r="D14" s="24" t="e">
        <f>IF('Attendance Sheet'!#REF!&lt;&gt;0,'Attendance Sheet'!#REF!,"")</f>
        <v>#REF!</v>
      </c>
      <c r="E14" s="24">
        <f>IF('Attendance Sheet'!G29&lt;&gt;0,'Attendance Sheet'!G29,"")</f>
      </c>
      <c r="F14" s="29">
        <f>IF('Attendance Sheet'!H29&lt;&gt;0,'Attendance Sheet'!H29,"")</f>
      </c>
      <c r="G14" s="24">
        <f>IF('Attendance Sheet'!I29&lt;&gt;0,'Attendance Sheet'!I29,"")</f>
      </c>
      <c r="H14" s="34">
        <f>IF(LEN('Attendance Sheet'!L29)=9,5&amp;'Attendance Sheet'!L29,"")</f>
      </c>
      <c r="I14" s="26" t="str">
        <f>'Attendance Sheet'!$J$5</f>
        <v>01</v>
      </c>
      <c r="J14" s="31">
        <f>IF('Attendance Sheet'!F29&lt;&gt;0,'Attendance Sheet'!F29,"")</f>
      </c>
      <c r="K14" s="24">
        <f>'Attendance Sheet'!$A$5</f>
        <v>0</v>
      </c>
      <c r="L14" s="24">
        <f>IF('Attendance Sheet'!K29&lt;&gt;0,'Attendance Sheet'!K29,"")</f>
      </c>
      <c r="M14" s="24">
        <f>IF('Attendance Sheet'!J29&lt;&gt;0,'Attendance Sheet'!J29,"")</f>
      </c>
      <c r="N14" s="29">
        <f>IF('Attendance Sheet'!M29&lt;&gt;0,'Attendance Sheet'!M29,"")</f>
      </c>
      <c r="O14" s="29">
        <f>IF('Attendance Sheet'!N29&lt;&gt;0,'Attendance Sheet'!N29,"")</f>
      </c>
      <c r="P14" s="2">
        <f>COUNTIF('Attendance Sheet'!O29:AS29,"Y")</f>
        <v>0</v>
      </c>
      <c r="Q14" s="18">
        <f t="shared" si="2"/>
        <v>117.96</v>
      </c>
      <c r="R14" s="25">
        <f t="shared" si="1"/>
        <v>0</v>
      </c>
      <c r="S14" s="26" t="str">
        <f>'Attendance Sheet'!$L$7</f>
        <v>DHR</v>
      </c>
      <c r="T14" s="30">
        <f>IF('Attendance Sheet'!O29="y",'Attendance Sheet'!$I$2,"")</f>
      </c>
      <c r="U14" s="30">
        <f>IF('Attendance Sheet'!P29="y",'Attendance Sheet'!$I$2+1,"")</f>
      </c>
      <c r="V14" s="30">
        <f>IF('Attendance Sheet'!Q29="y",'Attendance Sheet'!$I$2+2,"")</f>
      </c>
      <c r="W14" s="30">
        <f>IF('Attendance Sheet'!R29="y",'Attendance Sheet'!$I$2+3,"")</f>
      </c>
      <c r="X14" s="30">
        <f>IF('Attendance Sheet'!S29="y",'Attendance Sheet'!$I$2+4,"")</f>
      </c>
      <c r="Y14" s="30">
        <f>IF('Attendance Sheet'!T29="y",'Attendance Sheet'!$I$2+5,"")</f>
      </c>
      <c r="Z14" s="30">
        <f>IF('Attendance Sheet'!U29="y",'Attendance Sheet'!$I$2+6,"")</f>
      </c>
      <c r="AA14" s="30">
        <f>IF('Attendance Sheet'!V29="y",'Attendance Sheet'!$I$2+7,"")</f>
      </c>
      <c r="AB14" s="30">
        <f>IF('Attendance Sheet'!W29="y",'Attendance Sheet'!$I$2+8,"")</f>
      </c>
      <c r="AC14" s="30">
        <f>IF('Attendance Sheet'!X29="y",'Attendance Sheet'!$I$2+9,"")</f>
      </c>
      <c r="AD14" s="30">
        <f>IF('Attendance Sheet'!Y29="y",'Attendance Sheet'!$I$2+10,"")</f>
      </c>
      <c r="AE14" s="30">
        <f>IF('Attendance Sheet'!Z29="y",'Attendance Sheet'!$I$2+11,"")</f>
      </c>
      <c r="AF14" s="30">
        <f>IF('Attendance Sheet'!AA29="y",'Attendance Sheet'!$I$2+12,"")</f>
      </c>
      <c r="AG14" s="30">
        <f>IF('Attendance Sheet'!AB29="y",'Attendance Sheet'!$I$2+13,"")</f>
      </c>
      <c r="AH14" s="30">
        <f>IF('Attendance Sheet'!AC29="y",'Attendance Sheet'!$I$2+14,"")</f>
      </c>
      <c r="AI14" s="30">
        <f>IF('Attendance Sheet'!AD29="y",'Attendance Sheet'!$I$2+15,"")</f>
      </c>
      <c r="AJ14" s="30">
        <f>IF('Attendance Sheet'!AE29="y",'Attendance Sheet'!$I$2+16,"")</f>
      </c>
      <c r="AK14" s="30">
        <f>IF('Attendance Sheet'!AF29="y",'Attendance Sheet'!$I$2+17,"")</f>
      </c>
      <c r="AL14" s="30">
        <f>IF('Attendance Sheet'!AG29="y",'Attendance Sheet'!$I$2+18,"")</f>
      </c>
      <c r="AM14" s="30">
        <f>IF('Attendance Sheet'!AH29="y",'Attendance Sheet'!$I$2+19,"")</f>
      </c>
      <c r="AN14" s="30">
        <f>IF('Attendance Sheet'!AI29="y",'Attendance Sheet'!$I$2+20,"")</f>
      </c>
      <c r="AO14" s="30">
        <f>IF('Attendance Sheet'!AJ29="y",'Attendance Sheet'!$I$2+21,"")</f>
      </c>
      <c r="AP14" s="30">
        <f>IF('Attendance Sheet'!AK29="y",'Attendance Sheet'!$I$2+22,"")</f>
      </c>
      <c r="AQ14" s="30">
        <f>IF('Attendance Sheet'!AL29="y",'Attendance Sheet'!$I$2+23,"")</f>
      </c>
      <c r="AR14" s="30">
        <f>IF('Attendance Sheet'!AM29="y",'Attendance Sheet'!$I$2+24,"")</f>
      </c>
      <c r="AS14" s="30">
        <f>IF('Attendance Sheet'!AN29="y",'Attendance Sheet'!$I$2+25,"")</f>
      </c>
      <c r="AT14" s="30">
        <f>IF('Attendance Sheet'!AO29="y",'Attendance Sheet'!$I$2+26,"")</f>
      </c>
      <c r="AU14" s="30">
        <f>IF('Attendance Sheet'!AP29="y",'Attendance Sheet'!$I$2+27,"")</f>
      </c>
      <c r="AV14" s="30">
        <f>IF('Attendance Sheet'!AQ29="y",'Attendance Sheet'!$I$2+28,"")</f>
      </c>
      <c r="AW14" s="30">
        <f>IF('Attendance Sheet'!AR29="y",'Attendance Sheet'!$I$2+29,"")</f>
      </c>
      <c r="AX14" s="30">
        <f>IF('Attendance Sheet'!AS29="y",'Attendance Sheet'!$I$2+30,"")</f>
      </c>
    </row>
    <row r="15" spans="1:50" s="2" customFormat="1" ht="12.75">
      <c r="A15" s="24">
        <f>IF('Attendance Sheet'!A30&lt;&gt;0,'Attendance Sheet'!A30,"")</f>
      </c>
      <c r="B15" s="24">
        <f>IF('Attendance Sheet'!C30&lt;&gt;0,'Attendance Sheet'!C30,"")</f>
      </c>
      <c r="C15" s="24">
        <f>IF('Attendance Sheet'!D30&lt;&gt;0,'Attendance Sheet'!D30,"")</f>
      </c>
      <c r="D15" s="24" t="e">
        <f>IF('Attendance Sheet'!#REF!&lt;&gt;0,'Attendance Sheet'!#REF!,"")</f>
        <v>#REF!</v>
      </c>
      <c r="E15" s="24">
        <f>IF('Attendance Sheet'!G30&lt;&gt;0,'Attendance Sheet'!G30,"")</f>
      </c>
      <c r="F15" s="29">
        <f>IF('Attendance Sheet'!H30&lt;&gt;0,'Attendance Sheet'!H30,"")</f>
      </c>
      <c r="G15" s="24">
        <f>IF('Attendance Sheet'!I30&lt;&gt;0,'Attendance Sheet'!I30,"")</f>
      </c>
      <c r="H15" s="34">
        <f>IF(LEN('Attendance Sheet'!L30)=9,5&amp;'Attendance Sheet'!L30,"")</f>
      </c>
      <c r="I15" s="26" t="str">
        <f>'Attendance Sheet'!$J$5</f>
        <v>01</v>
      </c>
      <c r="J15" s="31">
        <f>IF('Attendance Sheet'!F30&lt;&gt;0,'Attendance Sheet'!F30,"")</f>
      </c>
      <c r="K15" s="24">
        <f>'Attendance Sheet'!$A$5</f>
        <v>0</v>
      </c>
      <c r="L15" s="24">
        <f>IF('Attendance Sheet'!K30&lt;&gt;0,'Attendance Sheet'!K30,"")</f>
      </c>
      <c r="M15" s="24">
        <f>IF('Attendance Sheet'!J30&lt;&gt;0,'Attendance Sheet'!J30,"")</f>
      </c>
      <c r="N15" s="29">
        <f>IF('Attendance Sheet'!M30&lt;&gt;0,'Attendance Sheet'!M30,"")</f>
      </c>
      <c r="O15" s="29">
        <f>IF('Attendance Sheet'!N30&lt;&gt;0,'Attendance Sheet'!N30,"")</f>
      </c>
      <c r="P15" s="2">
        <f>COUNTIF('Attendance Sheet'!O30:AS30,"Y")</f>
        <v>0</v>
      </c>
      <c r="Q15" s="18">
        <f t="shared" si="2"/>
        <v>117.96</v>
      </c>
      <c r="R15" s="25">
        <f t="shared" si="1"/>
        <v>0</v>
      </c>
      <c r="S15" s="26" t="str">
        <f>'Attendance Sheet'!$L$7</f>
        <v>DHR</v>
      </c>
      <c r="T15" s="30">
        <f>IF('Attendance Sheet'!O30="y",'Attendance Sheet'!$I$2,"")</f>
      </c>
      <c r="U15" s="30">
        <f>IF('Attendance Sheet'!P30="y",'Attendance Sheet'!$I$2+1,"")</f>
      </c>
      <c r="V15" s="30">
        <f>IF('Attendance Sheet'!Q30="y",'Attendance Sheet'!$I$2+2,"")</f>
      </c>
      <c r="W15" s="30">
        <f>IF('Attendance Sheet'!R30="y",'Attendance Sheet'!$I$2+3,"")</f>
      </c>
      <c r="X15" s="30">
        <f>IF('Attendance Sheet'!S30="y",'Attendance Sheet'!$I$2+4,"")</f>
      </c>
      <c r="Y15" s="30">
        <f>IF('Attendance Sheet'!T30="y",'Attendance Sheet'!$I$2+5,"")</f>
      </c>
      <c r="Z15" s="30">
        <f>IF('Attendance Sheet'!U30="y",'Attendance Sheet'!$I$2+6,"")</f>
      </c>
      <c r="AA15" s="30">
        <f>IF('Attendance Sheet'!V30="y",'Attendance Sheet'!$I$2+7,"")</f>
      </c>
      <c r="AB15" s="30">
        <f>IF('Attendance Sheet'!W30="y",'Attendance Sheet'!$I$2+8,"")</f>
      </c>
      <c r="AC15" s="30">
        <f>IF('Attendance Sheet'!X30="y",'Attendance Sheet'!$I$2+9,"")</f>
      </c>
      <c r="AD15" s="30">
        <f>IF('Attendance Sheet'!Y30="y",'Attendance Sheet'!$I$2+10,"")</f>
      </c>
      <c r="AE15" s="30">
        <f>IF('Attendance Sheet'!Z30="y",'Attendance Sheet'!$I$2+11,"")</f>
      </c>
      <c r="AF15" s="30">
        <f>IF('Attendance Sheet'!AA30="y",'Attendance Sheet'!$I$2+12,"")</f>
      </c>
      <c r="AG15" s="30">
        <f>IF('Attendance Sheet'!AB30="y",'Attendance Sheet'!$I$2+13,"")</f>
      </c>
      <c r="AH15" s="30">
        <f>IF('Attendance Sheet'!AC30="y",'Attendance Sheet'!$I$2+14,"")</f>
      </c>
      <c r="AI15" s="30">
        <f>IF('Attendance Sheet'!AD30="y",'Attendance Sheet'!$I$2+15,"")</f>
      </c>
      <c r="AJ15" s="30">
        <f>IF('Attendance Sheet'!AE30="y",'Attendance Sheet'!$I$2+16,"")</f>
      </c>
      <c r="AK15" s="30">
        <f>IF('Attendance Sheet'!AF30="y",'Attendance Sheet'!$I$2+17,"")</f>
      </c>
      <c r="AL15" s="30">
        <f>IF('Attendance Sheet'!AG30="y",'Attendance Sheet'!$I$2+18,"")</f>
      </c>
      <c r="AM15" s="30">
        <f>IF('Attendance Sheet'!AH30="y",'Attendance Sheet'!$I$2+19,"")</f>
      </c>
      <c r="AN15" s="30">
        <f>IF('Attendance Sheet'!AI30="y",'Attendance Sheet'!$I$2+20,"")</f>
      </c>
      <c r="AO15" s="30">
        <f>IF('Attendance Sheet'!AJ30="y",'Attendance Sheet'!$I$2+21,"")</f>
      </c>
      <c r="AP15" s="30">
        <f>IF('Attendance Sheet'!AK30="y",'Attendance Sheet'!$I$2+22,"")</f>
      </c>
      <c r="AQ15" s="30">
        <f>IF('Attendance Sheet'!AL30="y",'Attendance Sheet'!$I$2+23,"")</f>
      </c>
      <c r="AR15" s="30">
        <f>IF('Attendance Sheet'!AM30="y",'Attendance Sheet'!$I$2+24,"")</f>
      </c>
      <c r="AS15" s="30">
        <f>IF('Attendance Sheet'!AN30="y",'Attendance Sheet'!$I$2+25,"")</f>
      </c>
      <c r="AT15" s="30">
        <f>IF('Attendance Sheet'!AO30="y",'Attendance Sheet'!$I$2+26,"")</f>
      </c>
      <c r="AU15" s="30">
        <f>IF('Attendance Sheet'!AP30="y",'Attendance Sheet'!$I$2+27,"")</f>
      </c>
      <c r="AV15" s="30">
        <f>IF('Attendance Sheet'!AQ30="y",'Attendance Sheet'!$I$2+28,"")</f>
      </c>
      <c r="AW15" s="30">
        <f>IF('Attendance Sheet'!AR30="y",'Attendance Sheet'!$I$2+29,"")</f>
      </c>
      <c r="AX15" s="30">
        <f>IF('Attendance Sheet'!AS30="y",'Attendance Sheet'!$I$2+30,"")</f>
      </c>
    </row>
    <row r="16" spans="1:50" s="2" customFormat="1" ht="12.75">
      <c r="A16" s="24">
        <f>IF('Attendance Sheet'!A31&lt;&gt;0,'Attendance Sheet'!A31,"")</f>
      </c>
      <c r="B16" s="24">
        <f>IF('Attendance Sheet'!C31&lt;&gt;0,'Attendance Sheet'!C31,"")</f>
      </c>
      <c r="C16" s="24">
        <f>IF('Attendance Sheet'!D31&lt;&gt;0,'Attendance Sheet'!D31,"")</f>
      </c>
      <c r="D16" s="24" t="e">
        <f>IF('Attendance Sheet'!#REF!&lt;&gt;0,'Attendance Sheet'!#REF!,"")</f>
        <v>#REF!</v>
      </c>
      <c r="E16" s="24">
        <f>IF('Attendance Sheet'!G31&lt;&gt;0,'Attendance Sheet'!G31,"")</f>
      </c>
      <c r="F16" s="29">
        <f>IF('Attendance Sheet'!H31&lt;&gt;0,'Attendance Sheet'!H31,"")</f>
      </c>
      <c r="G16" s="24">
        <f>IF('Attendance Sheet'!I31&lt;&gt;0,'Attendance Sheet'!I31,"")</f>
      </c>
      <c r="H16" s="34">
        <f>IF(LEN('Attendance Sheet'!L31)=9,5&amp;'Attendance Sheet'!L31,"")</f>
      </c>
      <c r="I16" s="26" t="str">
        <f>'Attendance Sheet'!$J$5</f>
        <v>01</v>
      </c>
      <c r="J16" s="31">
        <f>IF('Attendance Sheet'!F31&lt;&gt;0,'Attendance Sheet'!F31,"")</f>
      </c>
      <c r="K16" s="24">
        <f>'Attendance Sheet'!$A$5</f>
        <v>0</v>
      </c>
      <c r="L16" s="24">
        <f>IF('Attendance Sheet'!K31&lt;&gt;0,'Attendance Sheet'!K31,"")</f>
      </c>
      <c r="M16" s="24">
        <f>IF('Attendance Sheet'!J31&lt;&gt;0,'Attendance Sheet'!J31,"")</f>
      </c>
      <c r="N16" s="29">
        <f>IF('Attendance Sheet'!M31&lt;&gt;0,'Attendance Sheet'!M31,"")</f>
      </c>
      <c r="O16" s="29">
        <f>IF('Attendance Sheet'!N31&lt;&gt;0,'Attendance Sheet'!N31,"")</f>
      </c>
      <c r="P16" s="2">
        <f>COUNTIF('Attendance Sheet'!O31:AS31,"Y")</f>
        <v>0</v>
      </c>
      <c r="Q16" s="18">
        <f t="shared" si="2"/>
        <v>117.96</v>
      </c>
      <c r="R16" s="25">
        <f t="shared" si="1"/>
        <v>0</v>
      </c>
      <c r="S16" s="26" t="str">
        <f>'Attendance Sheet'!$L$7</f>
        <v>DHR</v>
      </c>
      <c r="T16" s="30">
        <f>IF('Attendance Sheet'!O31="y",'Attendance Sheet'!$I$2,"")</f>
      </c>
      <c r="U16" s="30">
        <f>IF('Attendance Sheet'!P31="y",'Attendance Sheet'!$I$2+1,"")</f>
      </c>
      <c r="V16" s="30">
        <f>IF('Attendance Sheet'!Q31="y",'Attendance Sheet'!$I$2+2,"")</f>
      </c>
      <c r="W16" s="30">
        <f>IF('Attendance Sheet'!R31="y",'Attendance Sheet'!$I$2+3,"")</f>
      </c>
      <c r="X16" s="30">
        <f>IF('Attendance Sheet'!S31="y",'Attendance Sheet'!$I$2+4,"")</f>
      </c>
      <c r="Y16" s="30">
        <f>IF('Attendance Sheet'!T31="y",'Attendance Sheet'!$I$2+5,"")</f>
      </c>
      <c r="Z16" s="30">
        <f>IF('Attendance Sheet'!U31="y",'Attendance Sheet'!$I$2+6,"")</f>
      </c>
      <c r="AA16" s="30">
        <f>IF('Attendance Sheet'!V31="y",'Attendance Sheet'!$I$2+7,"")</f>
      </c>
      <c r="AB16" s="30">
        <f>IF('Attendance Sheet'!W31="y",'Attendance Sheet'!$I$2+8,"")</f>
      </c>
      <c r="AC16" s="30">
        <f>IF('Attendance Sheet'!X31="y",'Attendance Sheet'!$I$2+9,"")</f>
      </c>
      <c r="AD16" s="30">
        <f>IF('Attendance Sheet'!Y31="y",'Attendance Sheet'!$I$2+10,"")</f>
      </c>
      <c r="AE16" s="30">
        <f>IF('Attendance Sheet'!Z31="y",'Attendance Sheet'!$I$2+11,"")</f>
      </c>
      <c r="AF16" s="30">
        <f>IF('Attendance Sheet'!AA31="y",'Attendance Sheet'!$I$2+12,"")</f>
      </c>
      <c r="AG16" s="30">
        <f>IF('Attendance Sheet'!AB31="y",'Attendance Sheet'!$I$2+13,"")</f>
      </c>
      <c r="AH16" s="30">
        <f>IF('Attendance Sheet'!AC31="y",'Attendance Sheet'!$I$2+14,"")</f>
      </c>
      <c r="AI16" s="30">
        <f>IF('Attendance Sheet'!AD31="y",'Attendance Sheet'!$I$2+15,"")</f>
      </c>
      <c r="AJ16" s="30">
        <f>IF('Attendance Sheet'!AE31="y",'Attendance Sheet'!$I$2+16,"")</f>
      </c>
      <c r="AK16" s="30">
        <f>IF('Attendance Sheet'!AF31="y",'Attendance Sheet'!$I$2+17,"")</f>
      </c>
      <c r="AL16" s="30">
        <f>IF('Attendance Sheet'!AG31="y",'Attendance Sheet'!$I$2+18,"")</f>
      </c>
      <c r="AM16" s="30">
        <f>IF('Attendance Sheet'!AH31="y",'Attendance Sheet'!$I$2+19,"")</f>
      </c>
      <c r="AN16" s="30">
        <f>IF('Attendance Sheet'!AI31="y",'Attendance Sheet'!$I$2+20,"")</f>
      </c>
      <c r="AO16" s="30">
        <f>IF('Attendance Sheet'!AJ31="y",'Attendance Sheet'!$I$2+21,"")</f>
      </c>
      <c r="AP16" s="30">
        <f>IF('Attendance Sheet'!AK31="y",'Attendance Sheet'!$I$2+22,"")</f>
      </c>
      <c r="AQ16" s="30">
        <f>IF('Attendance Sheet'!AL31="y",'Attendance Sheet'!$I$2+23,"")</f>
      </c>
      <c r="AR16" s="30">
        <f>IF('Attendance Sheet'!AM31="y",'Attendance Sheet'!$I$2+24,"")</f>
      </c>
      <c r="AS16" s="30">
        <f>IF('Attendance Sheet'!AN31="y",'Attendance Sheet'!$I$2+25,"")</f>
      </c>
      <c r="AT16" s="30">
        <f>IF('Attendance Sheet'!AO31="y",'Attendance Sheet'!$I$2+26,"")</f>
      </c>
      <c r="AU16" s="30">
        <f>IF('Attendance Sheet'!AP31="y",'Attendance Sheet'!$I$2+27,"")</f>
      </c>
      <c r="AV16" s="30">
        <f>IF('Attendance Sheet'!AQ31="y",'Attendance Sheet'!$I$2+28,"")</f>
      </c>
      <c r="AW16" s="30">
        <f>IF('Attendance Sheet'!AR31="y",'Attendance Sheet'!$I$2+29,"")</f>
      </c>
      <c r="AX16" s="30">
        <f>IF('Attendance Sheet'!AS31="y",'Attendance Sheet'!$I$2+30,"")</f>
      </c>
    </row>
    <row r="17" spans="1:50" s="2" customFormat="1" ht="12.75">
      <c r="A17" s="24">
        <f>IF('Attendance Sheet'!A32&lt;&gt;0,'Attendance Sheet'!A32,"")</f>
      </c>
      <c r="B17" s="24">
        <f>IF('Attendance Sheet'!C32&lt;&gt;0,'Attendance Sheet'!C32,"")</f>
      </c>
      <c r="C17" s="24">
        <f>IF('Attendance Sheet'!D32&lt;&gt;0,'Attendance Sheet'!D32,"")</f>
      </c>
      <c r="D17" s="24" t="e">
        <f>IF('Attendance Sheet'!#REF!&lt;&gt;0,'Attendance Sheet'!#REF!,"")</f>
        <v>#REF!</v>
      </c>
      <c r="E17" s="24">
        <f>IF('Attendance Sheet'!G32&lt;&gt;0,'Attendance Sheet'!G32,"")</f>
      </c>
      <c r="F17" s="29">
        <f>IF('Attendance Sheet'!H32&lt;&gt;0,'Attendance Sheet'!H32,"")</f>
      </c>
      <c r="G17" s="24">
        <f>IF('Attendance Sheet'!I32&lt;&gt;0,'Attendance Sheet'!I32,"")</f>
      </c>
      <c r="H17" s="34">
        <f>IF(LEN('Attendance Sheet'!L32)=9,5&amp;'Attendance Sheet'!L32,"")</f>
      </c>
      <c r="I17" s="26" t="str">
        <f>'Attendance Sheet'!$J$5</f>
        <v>01</v>
      </c>
      <c r="J17" s="31">
        <f>IF('Attendance Sheet'!F32&lt;&gt;0,'Attendance Sheet'!F32,"")</f>
      </c>
      <c r="K17" s="24">
        <f>'Attendance Sheet'!$A$5</f>
        <v>0</v>
      </c>
      <c r="L17" s="24">
        <f>IF('Attendance Sheet'!K32&lt;&gt;0,'Attendance Sheet'!K32,"")</f>
      </c>
      <c r="M17" s="24">
        <f>IF('Attendance Sheet'!J32&lt;&gt;0,'Attendance Sheet'!J32,"")</f>
      </c>
      <c r="N17" s="29">
        <f>IF('Attendance Sheet'!M32&lt;&gt;0,'Attendance Sheet'!M32,"")</f>
      </c>
      <c r="O17" s="29">
        <f>IF('Attendance Sheet'!N32&lt;&gt;0,'Attendance Sheet'!N32,"")</f>
      </c>
      <c r="P17" s="2">
        <f>COUNTIF('Attendance Sheet'!O32:AS32,"Y")</f>
        <v>0</v>
      </c>
      <c r="Q17" s="18">
        <f t="shared" si="2"/>
        <v>117.96</v>
      </c>
      <c r="R17" s="25">
        <f t="shared" si="1"/>
        <v>0</v>
      </c>
      <c r="S17" s="26" t="str">
        <f>'Attendance Sheet'!$L$7</f>
        <v>DHR</v>
      </c>
      <c r="T17" s="30">
        <f>IF('Attendance Sheet'!O32="y",'Attendance Sheet'!$I$2,"")</f>
      </c>
      <c r="U17" s="30">
        <f>IF('Attendance Sheet'!P32="y",'Attendance Sheet'!$I$2+1,"")</f>
      </c>
      <c r="V17" s="30">
        <f>IF('Attendance Sheet'!Q32="y",'Attendance Sheet'!$I$2+2,"")</f>
      </c>
      <c r="W17" s="30">
        <f>IF('Attendance Sheet'!R32="y",'Attendance Sheet'!$I$2+3,"")</f>
      </c>
      <c r="X17" s="30">
        <f>IF('Attendance Sheet'!S32="y",'Attendance Sheet'!$I$2+4,"")</f>
      </c>
      <c r="Y17" s="30">
        <f>IF('Attendance Sheet'!T32="y",'Attendance Sheet'!$I$2+5,"")</f>
      </c>
      <c r="Z17" s="30">
        <f>IF('Attendance Sheet'!U32="y",'Attendance Sheet'!$I$2+6,"")</f>
      </c>
      <c r="AA17" s="30">
        <f>IF('Attendance Sheet'!V32="y",'Attendance Sheet'!$I$2+7,"")</f>
      </c>
      <c r="AB17" s="30">
        <f>IF('Attendance Sheet'!W32="y",'Attendance Sheet'!$I$2+8,"")</f>
      </c>
      <c r="AC17" s="30">
        <f>IF('Attendance Sheet'!X32="y",'Attendance Sheet'!$I$2+9,"")</f>
      </c>
      <c r="AD17" s="30">
        <f>IF('Attendance Sheet'!Y32="y",'Attendance Sheet'!$I$2+10,"")</f>
      </c>
      <c r="AE17" s="30">
        <f>IF('Attendance Sheet'!Z32="y",'Attendance Sheet'!$I$2+11,"")</f>
      </c>
      <c r="AF17" s="30">
        <f>IF('Attendance Sheet'!AA32="y",'Attendance Sheet'!$I$2+12,"")</f>
      </c>
      <c r="AG17" s="30">
        <f>IF('Attendance Sheet'!AB32="y",'Attendance Sheet'!$I$2+13,"")</f>
      </c>
      <c r="AH17" s="30">
        <f>IF('Attendance Sheet'!AC32="y",'Attendance Sheet'!$I$2+14,"")</f>
      </c>
      <c r="AI17" s="30">
        <f>IF('Attendance Sheet'!AD32="y",'Attendance Sheet'!$I$2+15,"")</f>
      </c>
      <c r="AJ17" s="30">
        <f>IF('Attendance Sheet'!AE32="y",'Attendance Sheet'!$I$2+16,"")</f>
      </c>
      <c r="AK17" s="30">
        <f>IF('Attendance Sheet'!AF32="y",'Attendance Sheet'!$I$2+17,"")</f>
      </c>
      <c r="AL17" s="30">
        <f>IF('Attendance Sheet'!AG32="y",'Attendance Sheet'!$I$2+18,"")</f>
      </c>
      <c r="AM17" s="30">
        <f>IF('Attendance Sheet'!AH32="y",'Attendance Sheet'!$I$2+19,"")</f>
      </c>
      <c r="AN17" s="30">
        <f>IF('Attendance Sheet'!AI32="y",'Attendance Sheet'!$I$2+20,"")</f>
      </c>
      <c r="AO17" s="30">
        <f>IF('Attendance Sheet'!AJ32="y",'Attendance Sheet'!$I$2+21,"")</f>
      </c>
      <c r="AP17" s="30">
        <f>IF('Attendance Sheet'!AK32="y",'Attendance Sheet'!$I$2+22,"")</f>
      </c>
      <c r="AQ17" s="30">
        <f>IF('Attendance Sheet'!AL32="y",'Attendance Sheet'!$I$2+23,"")</f>
      </c>
      <c r="AR17" s="30">
        <f>IF('Attendance Sheet'!AM32="y",'Attendance Sheet'!$I$2+24,"")</f>
      </c>
      <c r="AS17" s="30">
        <f>IF('Attendance Sheet'!AN32="y",'Attendance Sheet'!$I$2+25,"")</f>
      </c>
      <c r="AT17" s="30">
        <f>IF('Attendance Sheet'!AO32="y",'Attendance Sheet'!$I$2+26,"")</f>
      </c>
      <c r="AU17" s="30">
        <f>IF('Attendance Sheet'!AP32="y",'Attendance Sheet'!$I$2+27,"")</f>
      </c>
      <c r="AV17" s="30">
        <f>IF('Attendance Sheet'!AQ32="y",'Attendance Sheet'!$I$2+28,"")</f>
      </c>
      <c r="AW17" s="30">
        <f>IF('Attendance Sheet'!AR32="y",'Attendance Sheet'!$I$2+29,"")</f>
      </c>
      <c r="AX17" s="30">
        <f>IF('Attendance Sheet'!AS32="y",'Attendance Sheet'!$I$2+30,"")</f>
      </c>
    </row>
    <row r="18" spans="1:50" s="2" customFormat="1" ht="12.75">
      <c r="A18" s="24">
        <f>IF('Attendance Sheet'!A33&lt;&gt;0,'Attendance Sheet'!A33,"")</f>
      </c>
      <c r="B18" s="24">
        <f>IF('Attendance Sheet'!C33&lt;&gt;0,'Attendance Sheet'!C33,"")</f>
      </c>
      <c r="C18" s="24">
        <f>IF('Attendance Sheet'!D33&lt;&gt;0,'Attendance Sheet'!D33,"")</f>
      </c>
      <c r="D18" s="24" t="e">
        <f>IF('Attendance Sheet'!#REF!&lt;&gt;0,'Attendance Sheet'!#REF!,"")</f>
        <v>#REF!</v>
      </c>
      <c r="E18" s="24">
        <f>IF('Attendance Sheet'!G33&lt;&gt;0,'Attendance Sheet'!G33,"")</f>
      </c>
      <c r="F18" s="29">
        <f>IF('Attendance Sheet'!H33&lt;&gt;0,'Attendance Sheet'!H33,"")</f>
      </c>
      <c r="G18" s="24">
        <f>IF('Attendance Sheet'!I33&lt;&gt;0,'Attendance Sheet'!I33,"")</f>
      </c>
      <c r="H18" s="34">
        <f>IF(LEN('Attendance Sheet'!L33)=9,5&amp;'Attendance Sheet'!L33,"")</f>
      </c>
      <c r="I18" s="26" t="str">
        <f>'Attendance Sheet'!$J$5</f>
        <v>01</v>
      </c>
      <c r="J18" s="31">
        <f>IF('Attendance Sheet'!F33&lt;&gt;0,'Attendance Sheet'!F33,"")</f>
      </c>
      <c r="K18" s="24">
        <f>'Attendance Sheet'!$A$5</f>
        <v>0</v>
      </c>
      <c r="L18" s="24">
        <f>IF('Attendance Sheet'!K33&lt;&gt;0,'Attendance Sheet'!K33,"")</f>
      </c>
      <c r="M18" s="24">
        <f>IF('Attendance Sheet'!J33&lt;&gt;0,'Attendance Sheet'!J33,"")</f>
      </c>
      <c r="N18" s="29">
        <f>IF('Attendance Sheet'!M33&lt;&gt;0,'Attendance Sheet'!M33,"")</f>
      </c>
      <c r="O18" s="29">
        <f>IF('Attendance Sheet'!N33&lt;&gt;0,'Attendance Sheet'!N33,"")</f>
      </c>
      <c r="P18" s="2">
        <f>COUNTIF('Attendance Sheet'!O33:AS33,"Y")</f>
        <v>0</v>
      </c>
      <c r="Q18" s="18">
        <f t="shared" si="2"/>
        <v>117.96</v>
      </c>
      <c r="R18" s="25">
        <f t="shared" si="1"/>
        <v>0</v>
      </c>
      <c r="S18" s="26" t="str">
        <f>'Attendance Sheet'!$L$7</f>
        <v>DHR</v>
      </c>
      <c r="T18" s="30">
        <f>IF('Attendance Sheet'!O33="y",'Attendance Sheet'!$I$2,"")</f>
      </c>
      <c r="U18" s="30">
        <f>IF('Attendance Sheet'!P33="y",'Attendance Sheet'!$I$2+1,"")</f>
      </c>
      <c r="V18" s="30">
        <f>IF('Attendance Sheet'!Q33="y",'Attendance Sheet'!$I$2+2,"")</f>
      </c>
      <c r="W18" s="30">
        <f>IF('Attendance Sheet'!R33="y",'Attendance Sheet'!$I$2+3,"")</f>
      </c>
      <c r="X18" s="30">
        <f>IF('Attendance Sheet'!S33="y",'Attendance Sheet'!$I$2+4,"")</f>
      </c>
      <c r="Y18" s="30">
        <f>IF('Attendance Sheet'!T33="y",'Attendance Sheet'!$I$2+5,"")</f>
      </c>
      <c r="Z18" s="30">
        <f>IF('Attendance Sheet'!U33="y",'Attendance Sheet'!$I$2+6,"")</f>
      </c>
      <c r="AA18" s="30">
        <f>IF('Attendance Sheet'!V33="y",'Attendance Sheet'!$I$2+7,"")</f>
      </c>
      <c r="AB18" s="30">
        <f>IF('Attendance Sheet'!W33="y",'Attendance Sheet'!$I$2+8,"")</f>
      </c>
      <c r="AC18" s="30">
        <f>IF('Attendance Sheet'!X33="y",'Attendance Sheet'!$I$2+9,"")</f>
      </c>
      <c r="AD18" s="30">
        <f>IF('Attendance Sheet'!Y33="y",'Attendance Sheet'!$I$2+10,"")</f>
      </c>
      <c r="AE18" s="30">
        <f>IF('Attendance Sheet'!Z33="y",'Attendance Sheet'!$I$2+11,"")</f>
      </c>
      <c r="AF18" s="30">
        <f>IF('Attendance Sheet'!AA33="y",'Attendance Sheet'!$I$2+12,"")</f>
      </c>
      <c r="AG18" s="30">
        <f>IF('Attendance Sheet'!AB33="y",'Attendance Sheet'!$I$2+13,"")</f>
      </c>
      <c r="AH18" s="30">
        <f>IF('Attendance Sheet'!AC33="y",'Attendance Sheet'!$I$2+14,"")</f>
      </c>
      <c r="AI18" s="30">
        <f>IF('Attendance Sheet'!AD33="y",'Attendance Sheet'!$I$2+15,"")</f>
      </c>
      <c r="AJ18" s="30">
        <f>IF('Attendance Sheet'!AE33="y",'Attendance Sheet'!$I$2+16,"")</f>
      </c>
      <c r="AK18" s="30">
        <f>IF('Attendance Sheet'!AF33="y",'Attendance Sheet'!$I$2+17,"")</f>
      </c>
      <c r="AL18" s="30">
        <f>IF('Attendance Sheet'!AG33="y",'Attendance Sheet'!$I$2+18,"")</f>
      </c>
      <c r="AM18" s="30">
        <f>IF('Attendance Sheet'!AH33="y",'Attendance Sheet'!$I$2+19,"")</f>
      </c>
      <c r="AN18" s="30">
        <f>IF('Attendance Sheet'!AI33="y",'Attendance Sheet'!$I$2+20,"")</f>
      </c>
      <c r="AO18" s="30">
        <f>IF('Attendance Sheet'!AJ33="y",'Attendance Sheet'!$I$2+21,"")</f>
      </c>
      <c r="AP18" s="30">
        <f>IF('Attendance Sheet'!AK33="y",'Attendance Sheet'!$I$2+22,"")</f>
      </c>
      <c r="AQ18" s="30">
        <f>IF('Attendance Sheet'!AL33="y",'Attendance Sheet'!$I$2+23,"")</f>
      </c>
      <c r="AR18" s="30">
        <f>IF('Attendance Sheet'!AM33="y",'Attendance Sheet'!$I$2+24,"")</f>
      </c>
      <c r="AS18" s="30">
        <f>IF('Attendance Sheet'!AN33="y",'Attendance Sheet'!$I$2+25,"")</f>
      </c>
      <c r="AT18" s="30">
        <f>IF('Attendance Sheet'!AO33="y",'Attendance Sheet'!$I$2+26,"")</f>
      </c>
      <c r="AU18" s="30">
        <f>IF('Attendance Sheet'!AP33="y",'Attendance Sheet'!$I$2+27,"")</f>
      </c>
      <c r="AV18" s="30">
        <f>IF('Attendance Sheet'!AQ33="y",'Attendance Sheet'!$I$2+28,"")</f>
      </c>
      <c r="AW18" s="30">
        <f>IF('Attendance Sheet'!AR33="y",'Attendance Sheet'!$I$2+29,"")</f>
      </c>
      <c r="AX18" s="30">
        <f>IF('Attendance Sheet'!AS33="y",'Attendance Sheet'!$I$2+30,"")</f>
      </c>
    </row>
    <row r="19" spans="1:50" s="2" customFormat="1" ht="12.75">
      <c r="A19" s="24">
        <f>IF('Attendance Sheet'!A34&lt;&gt;0,'Attendance Sheet'!A34,"")</f>
      </c>
      <c r="B19" s="24">
        <f>IF('Attendance Sheet'!C34&lt;&gt;0,'Attendance Sheet'!C34,"")</f>
      </c>
      <c r="C19" s="24">
        <f>IF('Attendance Sheet'!D34&lt;&gt;0,'Attendance Sheet'!D34,"")</f>
      </c>
      <c r="D19" s="24" t="e">
        <f>IF('Attendance Sheet'!#REF!&lt;&gt;0,'Attendance Sheet'!#REF!,"")</f>
        <v>#REF!</v>
      </c>
      <c r="E19" s="24">
        <f>IF('Attendance Sheet'!G34&lt;&gt;0,'Attendance Sheet'!G34,"")</f>
      </c>
      <c r="F19" s="29">
        <f>IF('Attendance Sheet'!H34&lt;&gt;0,'Attendance Sheet'!H34,"")</f>
      </c>
      <c r="G19" s="24">
        <f>IF('Attendance Sheet'!I34&lt;&gt;0,'Attendance Sheet'!I34,"")</f>
      </c>
      <c r="H19" s="34">
        <f>IF(LEN('Attendance Sheet'!L34)=9,5&amp;'Attendance Sheet'!L34,"")</f>
      </c>
      <c r="I19" s="26" t="str">
        <f>'Attendance Sheet'!$J$5</f>
        <v>01</v>
      </c>
      <c r="J19" s="31">
        <f>IF('Attendance Sheet'!F34&lt;&gt;0,'Attendance Sheet'!F34,"")</f>
      </c>
      <c r="K19" s="24">
        <f>'Attendance Sheet'!$A$5</f>
        <v>0</v>
      </c>
      <c r="L19" s="24">
        <f>IF('Attendance Sheet'!K34&lt;&gt;0,'Attendance Sheet'!K34,"")</f>
      </c>
      <c r="M19" s="24">
        <f>IF('Attendance Sheet'!J34&lt;&gt;0,'Attendance Sheet'!J34,"")</f>
      </c>
      <c r="N19" s="29">
        <f>IF('Attendance Sheet'!M34&lt;&gt;0,'Attendance Sheet'!M34,"")</f>
      </c>
      <c r="O19" s="29">
        <f>IF('Attendance Sheet'!N34&lt;&gt;0,'Attendance Sheet'!N34,"")</f>
      </c>
      <c r="P19" s="2">
        <f>COUNTIF('Attendance Sheet'!O34:AS34,"Y")</f>
        <v>0</v>
      </c>
      <c r="Q19" s="18">
        <f t="shared" si="2"/>
        <v>117.96</v>
      </c>
      <c r="R19" s="25">
        <f t="shared" si="1"/>
        <v>0</v>
      </c>
      <c r="S19" s="26" t="str">
        <f>'Attendance Sheet'!$L$7</f>
        <v>DHR</v>
      </c>
      <c r="T19" s="30">
        <f>IF('Attendance Sheet'!O34="y",'Attendance Sheet'!$I$2,"")</f>
      </c>
      <c r="U19" s="30">
        <f>IF('Attendance Sheet'!P34="y",'Attendance Sheet'!$I$2+1,"")</f>
      </c>
      <c r="V19" s="30">
        <f>IF('Attendance Sheet'!Q34="y",'Attendance Sheet'!$I$2+2,"")</f>
      </c>
      <c r="W19" s="30">
        <f>IF('Attendance Sheet'!R34="y",'Attendance Sheet'!$I$2+3,"")</f>
      </c>
      <c r="X19" s="30">
        <f>IF('Attendance Sheet'!S34="y",'Attendance Sheet'!$I$2+4,"")</f>
      </c>
      <c r="Y19" s="30">
        <f>IF('Attendance Sheet'!T34="y",'Attendance Sheet'!$I$2+5,"")</f>
      </c>
      <c r="Z19" s="30">
        <f>IF('Attendance Sheet'!U34="y",'Attendance Sheet'!$I$2+6,"")</f>
      </c>
      <c r="AA19" s="30">
        <f>IF('Attendance Sheet'!V34="y",'Attendance Sheet'!$I$2+7,"")</f>
      </c>
      <c r="AB19" s="30">
        <f>IF('Attendance Sheet'!W34="y",'Attendance Sheet'!$I$2+8,"")</f>
      </c>
      <c r="AC19" s="30">
        <f>IF('Attendance Sheet'!X34="y",'Attendance Sheet'!$I$2+9,"")</f>
      </c>
      <c r="AD19" s="30">
        <f>IF('Attendance Sheet'!Y34="y",'Attendance Sheet'!$I$2+10,"")</f>
      </c>
      <c r="AE19" s="30">
        <f>IF('Attendance Sheet'!Z34="y",'Attendance Sheet'!$I$2+11,"")</f>
      </c>
      <c r="AF19" s="30">
        <f>IF('Attendance Sheet'!AA34="y",'Attendance Sheet'!$I$2+12,"")</f>
      </c>
      <c r="AG19" s="30">
        <f>IF('Attendance Sheet'!AB34="y",'Attendance Sheet'!$I$2+13,"")</f>
      </c>
      <c r="AH19" s="30">
        <f>IF('Attendance Sheet'!AC34="y",'Attendance Sheet'!$I$2+14,"")</f>
      </c>
      <c r="AI19" s="30">
        <f>IF('Attendance Sheet'!AD34="y",'Attendance Sheet'!$I$2+15,"")</f>
      </c>
      <c r="AJ19" s="30">
        <f>IF('Attendance Sheet'!AE34="y",'Attendance Sheet'!$I$2+16,"")</f>
      </c>
      <c r="AK19" s="30">
        <f>IF('Attendance Sheet'!AF34="y",'Attendance Sheet'!$I$2+17,"")</f>
      </c>
      <c r="AL19" s="30">
        <f>IF('Attendance Sheet'!AG34="y",'Attendance Sheet'!$I$2+18,"")</f>
      </c>
      <c r="AM19" s="30">
        <f>IF('Attendance Sheet'!AH34="y",'Attendance Sheet'!$I$2+19,"")</f>
      </c>
      <c r="AN19" s="30">
        <f>IF('Attendance Sheet'!AI34="y",'Attendance Sheet'!$I$2+20,"")</f>
      </c>
      <c r="AO19" s="30">
        <f>IF('Attendance Sheet'!AJ34="y",'Attendance Sheet'!$I$2+21,"")</f>
      </c>
      <c r="AP19" s="30">
        <f>IF('Attendance Sheet'!AK34="y",'Attendance Sheet'!$I$2+22,"")</f>
      </c>
      <c r="AQ19" s="30">
        <f>IF('Attendance Sheet'!AL34="y",'Attendance Sheet'!$I$2+23,"")</f>
      </c>
      <c r="AR19" s="30">
        <f>IF('Attendance Sheet'!AM34="y",'Attendance Sheet'!$I$2+24,"")</f>
      </c>
      <c r="AS19" s="30">
        <f>IF('Attendance Sheet'!AN34="y",'Attendance Sheet'!$I$2+25,"")</f>
      </c>
      <c r="AT19" s="30">
        <f>IF('Attendance Sheet'!AO34="y",'Attendance Sheet'!$I$2+26,"")</f>
      </c>
      <c r="AU19" s="30">
        <f>IF('Attendance Sheet'!AP34="y",'Attendance Sheet'!$I$2+27,"")</f>
      </c>
      <c r="AV19" s="30">
        <f>IF('Attendance Sheet'!AQ34="y",'Attendance Sheet'!$I$2+28,"")</f>
      </c>
      <c r="AW19" s="30">
        <f>IF('Attendance Sheet'!AR34="y",'Attendance Sheet'!$I$2+29,"")</f>
      </c>
      <c r="AX19" s="30">
        <f>IF('Attendance Sheet'!AS34="y",'Attendance Sheet'!$I$2+30,"")</f>
      </c>
    </row>
    <row r="20" spans="1:50" s="2" customFormat="1" ht="12.75">
      <c r="A20" s="24">
        <f>IF('Attendance Sheet'!A35&lt;&gt;0,'Attendance Sheet'!A35,"")</f>
      </c>
      <c r="B20" s="24">
        <f>IF('Attendance Sheet'!C35&lt;&gt;0,'Attendance Sheet'!C35,"")</f>
      </c>
      <c r="C20" s="24">
        <f>IF('Attendance Sheet'!D35&lt;&gt;0,'Attendance Sheet'!D35,"")</f>
      </c>
      <c r="D20" s="24" t="e">
        <f>IF('Attendance Sheet'!#REF!&lt;&gt;0,'Attendance Sheet'!#REF!,"")</f>
        <v>#REF!</v>
      </c>
      <c r="E20" s="24">
        <f>IF('Attendance Sheet'!G35&lt;&gt;0,'Attendance Sheet'!G35,"")</f>
      </c>
      <c r="F20" s="29">
        <f>IF('Attendance Sheet'!H35&lt;&gt;0,'Attendance Sheet'!H35,"")</f>
      </c>
      <c r="G20" s="24">
        <f>IF('Attendance Sheet'!I35&lt;&gt;0,'Attendance Sheet'!I35,"")</f>
      </c>
      <c r="H20" s="34">
        <f>IF(LEN('Attendance Sheet'!L35)=9,5&amp;'Attendance Sheet'!L35,"")</f>
      </c>
      <c r="I20" s="26" t="str">
        <f>'Attendance Sheet'!$J$5</f>
        <v>01</v>
      </c>
      <c r="J20" s="31">
        <f>IF('Attendance Sheet'!F35&lt;&gt;0,'Attendance Sheet'!F35,"")</f>
      </c>
      <c r="K20" s="24">
        <f>'Attendance Sheet'!$A$5</f>
        <v>0</v>
      </c>
      <c r="L20" s="24">
        <f>IF('Attendance Sheet'!K35&lt;&gt;0,'Attendance Sheet'!K35,"")</f>
      </c>
      <c r="M20" s="24">
        <f>IF('Attendance Sheet'!J35&lt;&gt;0,'Attendance Sheet'!J35,"")</f>
      </c>
      <c r="N20" s="29">
        <f>IF('Attendance Sheet'!M35&lt;&gt;0,'Attendance Sheet'!M35,"")</f>
      </c>
      <c r="O20" s="29">
        <f>IF('Attendance Sheet'!N35&lt;&gt;0,'Attendance Sheet'!N35,"")</f>
      </c>
      <c r="P20" s="2">
        <f>COUNTIF('Attendance Sheet'!O35:AS35,"Y")</f>
        <v>0</v>
      </c>
      <c r="Q20" s="18">
        <f t="shared" si="2"/>
        <v>117.96</v>
      </c>
      <c r="R20" s="25">
        <f t="shared" si="1"/>
        <v>0</v>
      </c>
      <c r="S20" s="26" t="str">
        <f>'Attendance Sheet'!$L$7</f>
        <v>DHR</v>
      </c>
      <c r="T20" s="30">
        <f>IF('Attendance Sheet'!O35="y",'Attendance Sheet'!$I$2,"")</f>
      </c>
      <c r="U20" s="30">
        <f>IF('Attendance Sheet'!P35="y",'Attendance Sheet'!$I$2+1,"")</f>
      </c>
      <c r="V20" s="30">
        <f>IF('Attendance Sheet'!Q35="y",'Attendance Sheet'!$I$2+2,"")</f>
      </c>
      <c r="W20" s="30">
        <f>IF('Attendance Sheet'!R35="y",'Attendance Sheet'!$I$2+3,"")</f>
      </c>
      <c r="X20" s="30">
        <f>IF('Attendance Sheet'!S35="y",'Attendance Sheet'!$I$2+4,"")</f>
      </c>
      <c r="Y20" s="30">
        <f>IF('Attendance Sheet'!T35="y",'Attendance Sheet'!$I$2+5,"")</f>
      </c>
      <c r="Z20" s="30">
        <f>IF('Attendance Sheet'!U35="y",'Attendance Sheet'!$I$2+6,"")</f>
      </c>
      <c r="AA20" s="30">
        <f>IF('Attendance Sheet'!V35="y",'Attendance Sheet'!$I$2+7,"")</f>
      </c>
      <c r="AB20" s="30">
        <f>IF('Attendance Sheet'!W35="y",'Attendance Sheet'!$I$2+8,"")</f>
      </c>
      <c r="AC20" s="30">
        <f>IF('Attendance Sheet'!X35="y",'Attendance Sheet'!$I$2+9,"")</f>
      </c>
      <c r="AD20" s="30">
        <f>IF('Attendance Sheet'!Y35="y",'Attendance Sheet'!$I$2+10,"")</f>
      </c>
      <c r="AE20" s="30">
        <f>IF('Attendance Sheet'!Z35="y",'Attendance Sheet'!$I$2+11,"")</f>
      </c>
      <c r="AF20" s="30">
        <f>IF('Attendance Sheet'!AA35="y",'Attendance Sheet'!$I$2+12,"")</f>
      </c>
      <c r="AG20" s="30">
        <f>IF('Attendance Sheet'!AB35="y",'Attendance Sheet'!$I$2+13,"")</f>
      </c>
      <c r="AH20" s="30">
        <f>IF('Attendance Sheet'!AC35="y",'Attendance Sheet'!$I$2+14,"")</f>
      </c>
      <c r="AI20" s="30">
        <f>IF('Attendance Sheet'!AD35="y",'Attendance Sheet'!$I$2+15,"")</f>
      </c>
      <c r="AJ20" s="30">
        <f>IF('Attendance Sheet'!AE35="y",'Attendance Sheet'!$I$2+16,"")</f>
      </c>
      <c r="AK20" s="30">
        <f>IF('Attendance Sheet'!AF35="y",'Attendance Sheet'!$I$2+17,"")</f>
      </c>
      <c r="AL20" s="30">
        <f>IF('Attendance Sheet'!AG35="y",'Attendance Sheet'!$I$2+18,"")</f>
      </c>
      <c r="AM20" s="30">
        <f>IF('Attendance Sheet'!AH35="y",'Attendance Sheet'!$I$2+19,"")</f>
      </c>
      <c r="AN20" s="30">
        <f>IF('Attendance Sheet'!AI35="y",'Attendance Sheet'!$I$2+20,"")</f>
      </c>
      <c r="AO20" s="30">
        <f>IF('Attendance Sheet'!AJ35="y",'Attendance Sheet'!$I$2+21,"")</f>
      </c>
      <c r="AP20" s="30">
        <f>IF('Attendance Sheet'!AK35="y",'Attendance Sheet'!$I$2+22,"")</f>
      </c>
      <c r="AQ20" s="30">
        <f>IF('Attendance Sheet'!AL35="y",'Attendance Sheet'!$I$2+23,"")</f>
      </c>
      <c r="AR20" s="30">
        <f>IF('Attendance Sheet'!AM35="y",'Attendance Sheet'!$I$2+24,"")</f>
      </c>
      <c r="AS20" s="30">
        <f>IF('Attendance Sheet'!AN35="y",'Attendance Sheet'!$I$2+25,"")</f>
      </c>
      <c r="AT20" s="30">
        <f>IF('Attendance Sheet'!AO35="y",'Attendance Sheet'!$I$2+26,"")</f>
      </c>
      <c r="AU20" s="30">
        <f>IF('Attendance Sheet'!AP35="y",'Attendance Sheet'!$I$2+27,"")</f>
      </c>
      <c r="AV20" s="30">
        <f>IF('Attendance Sheet'!AQ35="y",'Attendance Sheet'!$I$2+28,"")</f>
      </c>
      <c r="AW20" s="30">
        <f>IF('Attendance Sheet'!AR35="y",'Attendance Sheet'!$I$2+29,"")</f>
      </c>
      <c r="AX20" s="30">
        <f>IF('Attendance Sheet'!AS35="y",'Attendance Sheet'!$I$2+30,"")</f>
      </c>
    </row>
    <row r="21" spans="1:50" s="2" customFormat="1" ht="12.75">
      <c r="A21" s="24">
        <f>IF('Attendance Sheet'!A36&lt;&gt;0,'Attendance Sheet'!A36,"")</f>
      </c>
      <c r="B21" s="24">
        <f>IF('Attendance Sheet'!C36&lt;&gt;0,'Attendance Sheet'!C36,"")</f>
      </c>
      <c r="C21" s="24">
        <f>IF('Attendance Sheet'!D36&lt;&gt;0,'Attendance Sheet'!D36,"")</f>
      </c>
      <c r="D21" s="24" t="e">
        <f>IF('Attendance Sheet'!#REF!&lt;&gt;0,'Attendance Sheet'!#REF!,"")</f>
        <v>#REF!</v>
      </c>
      <c r="E21" s="24">
        <f>IF('Attendance Sheet'!G36&lt;&gt;0,'Attendance Sheet'!G36,"")</f>
      </c>
      <c r="F21" s="29">
        <f>IF('Attendance Sheet'!H36&lt;&gt;0,'Attendance Sheet'!H36,"")</f>
      </c>
      <c r="G21" s="24">
        <f>IF('Attendance Sheet'!I36&lt;&gt;0,'Attendance Sheet'!I36,"")</f>
      </c>
      <c r="H21" s="34">
        <f>IF(LEN('Attendance Sheet'!L36)=9,5&amp;'Attendance Sheet'!L36,"")</f>
      </c>
      <c r="I21" s="26" t="str">
        <f>'Attendance Sheet'!$J$5</f>
        <v>01</v>
      </c>
      <c r="J21" s="31">
        <f>IF('Attendance Sheet'!F36&lt;&gt;0,'Attendance Sheet'!F36,"")</f>
      </c>
      <c r="K21" s="24">
        <f>'Attendance Sheet'!$A$5</f>
        <v>0</v>
      </c>
      <c r="L21" s="24">
        <f>IF('Attendance Sheet'!K36&lt;&gt;0,'Attendance Sheet'!K36,"")</f>
      </c>
      <c r="M21" s="24">
        <f>IF('Attendance Sheet'!J36&lt;&gt;0,'Attendance Sheet'!J36,"")</f>
      </c>
      <c r="N21" s="29">
        <f>IF('Attendance Sheet'!M36&lt;&gt;0,'Attendance Sheet'!M36,"")</f>
      </c>
      <c r="O21" s="29">
        <f>IF('Attendance Sheet'!N36&lt;&gt;0,'Attendance Sheet'!N36,"")</f>
      </c>
      <c r="P21" s="2">
        <f>COUNTIF('Attendance Sheet'!O36:AS36,"Y")</f>
        <v>0</v>
      </c>
      <c r="Q21" s="18">
        <f t="shared" si="2"/>
        <v>117.96</v>
      </c>
      <c r="R21" s="25">
        <f t="shared" si="1"/>
        <v>0</v>
      </c>
      <c r="S21" s="26" t="str">
        <f>'Attendance Sheet'!$L$7</f>
        <v>DHR</v>
      </c>
      <c r="T21" s="30">
        <f>IF('Attendance Sheet'!O36="y",'Attendance Sheet'!$I$2,"")</f>
      </c>
      <c r="U21" s="30">
        <f>IF('Attendance Sheet'!P36="y",'Attendance Sheet'!$I$2+1,"")</f>
      </c>
      <c r="V21" s="30">
        <f>IF('Attendance Sheet'!Q36="y",'Attendance Sheet'!$I$2+2,"")</f>
      </c>
      <c r="W21" s="30">
        <f>IF('Attendance Sheet'!R36="y",'Attendance Sheet'!$I$2+3,"")</f>
      </c>
      <c r="X21" s="30">
        <f>IF('Attendance Sheet'!S36="y",'Attendance Sheet'!$I$2+4,"")</f>
      </c>
      <c r="Y21" s="30">
        <f>IF('Attendance Sheet'!T36="y",'Attendance Sheet'!$I$2+5,"")</f>
      </c>
      <c r="Z21" s="30">
        <f>IF('Attendance Sheet'!U36="y",'Attendance Sheet'!$I$2+6,"")</f>
      </c>
      <c r="AA21" s="30">
        <f>IF('Attendance Sheet'!V36="y",'Attendance Sheet'!$I$2+7,"")</f>
      </c>
      <c r="AB21" s="30">
        <f>IF('Attendance Sheet'!W36="y",'Attendance Sheet'!$I$2+8,"")</f>
      </c>
      <c r="AC21" s="30">
        <f>IF('Attendance Sheet'!X36="y",'Attendance Sheet'!$I$2+9,"")</f>
      </c>
      <c r="AD21" s="30">
        <f>IF('Attendance Sheet'!Y36="y",'Attendance Sheet'!$I$2+10,"")</f>
      </c>
      <c r="AE21" s="30">
        <f>IF('Attendance Sheet'!Z36="y",'Attendance Sheet'!$I$2+11,"")</f>
      </c>
      <c r="AF21" s="30">
        <f>IF('Attendance Sheet'!AA36="y",'Attendance Sheet'!$I$2+12,"")</f>
      </c>
      <c r="AG21" s="30">
        <f>IF('Attendance Sheet'!AB36="y",'Attendance Sheet'!$I$2+13,"")</f>
      </c>
      <c r="AH21" s="30">
        <f>IF('Attendance Sheet'!AC36="y",'Attendance Sheet'!$I$2+14,"")</f>
      </c>
      <c r="AI21" s="30">
        <f>IF('Attendance Sheet'!AD36="y",'Attendance Sheet'!$I$2+15,"")</f>
      </c>
      <c r="AJ21" s="30">
        <f>IF('Attendance Sheet'!AE36="y",'Attendance Sheet'!$I$2+16,"")</f>
      </c>
      <c r="AK21" s="30">
        <f>IF('Attendance Sheet'!AF36="y",'Attendance Sheet'!$I$2+17,"")</f>
      </c>
      <c r="AL21" s="30">
        <f>IF('Attendance Sheet'!AG36="y",'Attendance Sheet'!$I$2+18,"")</f>
      </c>
      <c r="AM21" s="30">
        <f>IF('Attendance Sheet'!AH36="y",'Attendance Sheet'!$I$2+19,"")</f>
      </c>
      <c r="AN21" s="30">
        <f>IF('Attendance Sheet'!AI36="y",'Attendance Sheet'!$I$2+20,"")</f>
      </c>
      <c r="AO21" s="30">
        <f>IF('Attendance Sheet'!AJ36="y",'Attendance Sheet'!$I$2+21,"")</f>
      </c>
      <c r="AP21" s="30">
        <f>IF('Attendance Sheet'!AK36="y",'Attendance Sheet'!$I$2+22,"")</f>
      </c>
      <c r="AQ21" s="30">
        <f>IF('Attendance Sheet'!AL36="y",'Attendance Sheet'!$I$2+23,"")</f>
      </c>
      <c r="AR21" s="30">
        <f>IF('Attendance Sheet'!AM36="y",'Attendance Sheet'!$I$2+24,"")</f>
      </c>
      <c r="AS21" s="30">
        <f>IF('Attendance Sheet'!AN36="y",'Attendance Sheet'!$I$2+25,"")</f>
      </c>
      <c r="AT21" s="30">
        <f>IF('Attendance Sheet'!AO36="y",'Attendance Sheet'!$I$2+26,"")</f>
      </c>
      <c r="AU21" s="30">
        <f>IF('Attendance Sheet'!AP36="y",'Attendance Sheet'!$I$2+27,"")</f>
      </c>
      <c r="AV21" s="30">
        <f>IF('Attendance Sheet'!AQ36="y",'Attendance Sheet'!$I$2+28,"")</f>
      </c>
      <c r="AW21" s="30">
        <f>IF('Attendance Sheet'!AR36="y",'Attendance Sheet'!$I$2+29,"")</f>
      </c>
      <c r="AX21" s="30">
        <f>IF('Attendance Sheet'!AS36="y",'Attendance Sheet'!$I$2+30,"")</f>
      </c>
    </row>
    <row r="22" spans="1:50" s="2" customFormat="1" ht="12.75">
      <c r="A22" s="24">
        <f>IF('Attendance Sheet'!A37&lt;&gt;0,'Attendance Sheet'!A37,"")</f>
      </c>
      <c r="B22" s="24">
        <f>IF('Attendance Sheet'!C37&lt;&gt;0,'Attendance Sheet'!C37,"")</f>
      </c>
      <c r="C22" s="24">
        <f>IF('Attendance Sheet'!D37&lt;&gt;0,'Attendance Sheet'!D37,"")</f>
      </c>
      <c r="D22" s="24" t="e">
        <f>IF('Attendance Sheet'!#REF!&lt;&gt;0,'Attendance Sheet'!#REF!,"")</f>
        <v>#REF!</v>
      </c>
      <c r="E22" s="24">
        <f>IF('Attendance Sheet'!G37&lt;&gt;0,'Attendance Sheet'!G37,"")</f>
      </c>
      <c r="F22" s="29">
        <f>IF('Attendance Sheet'!H37&lt;&gt;0,'Attendance Sheet'!H37,"")</f>
      </c>
      <c r="G22" s="24">
        <f>IF('Attendance Sheet'!I37&lt;&gt;0,'Attendance Sheet'!I37,"")</f>
      </c>
      <c r="H22" s="34">
        <f>IF(LEN('Attendance Sheet'!L37)=9,5&amp;'Attendance Sheet'!L37,"")</f>
      </c>
      <c r="I22" s="26" t="str">
        <f>'Attendance Sheet'!$J$5</f>
        <v>01</v>
      </c>
      <c r="J22" s="31">
        <f>IF('Attendance Sheet'!F37&lt;&gt;0,'Attendance Sheet'!F37,"")</f>
      </c>
      <c r="K22" s="24">
        <f>'Attendance Sheet'!$A$5</f>
        <v>0</v>
      </c>
      <c r="L22" s="24">
        <f>IF('Attendance Sheet'!K37&lt;&gt;0,'Attendance Sheet'!K37,"")</f>
      </c>
      <c r="M22" s="24">
        <f>IF('Attendance Sheet'!J37&lt;&gt;0,'Attendance Sheet'!J37,"")</f>
      </c>
      <c r="N22" s="29">
        <f>IF('Attendance Sheet'!M37&lt;&gt;0,'Attendance Sheet'!M37,"")</f>
      </c>
      <c r="O22" s="29">
        <f>IF('Attendance Sheet'!N37&lt;&gt;0,'Attendance Sheet'!N37,"")</f>
      </c>
      <c r="P22" s="2">
        <f>COUNTIF('Attendance Sheet'!O37:AS37,"Y")</f>
        <v>0</v>
      </c>
      <c r="Q22" s="18">
        <f t="shared" si="2"/>
        <v>117.96</v>
      </c>
      <c r="R22" s="25">
        <f t="shared" si="1"/>
        <v>0</v>
      </c>
      <c r="S22" s="26" t="str">
        <f>'Attendance Sheet'!$L$7</f>
        <v>DHR</v>
      </c>
      <c r="T22" s="30">
        <f>IF('Attendance Sheet'!O37="y",'Attendance Sheet'!$I$2,"")</f>
      </c>
      <c r="U22" s="30">
        <f>IF('Attendance Sheet'!P37="y",'Attendance Sheet'!$I$2+1,"")</f>
      </c>
      <c r="V22" s="30">
        <f>IF('Attendance Sheet'!Q37="y",'Attendance Sheet'!$I$2+2,"")</f>
      </c>
      <c r="W22" s="30">
        <f>IF('Attendance Sheet'!R37="y",'Attendance Sheet'!$I$2+3,"")</f>
      </c>
      <c r="X22" s="30">
        <f>IF('Attendance Sheet'!S37="y",'Attendance Sheet'!$I$2+4,"")</f>
      </c>
      <c r="Y22" s="30">
        <f>IF('Attendance Sheet'!T37="y",'Attendance Sheet'!$I$2+5,"")</f>
      </c>
      <c r="Z22" s="30">
        <f>IF('Attendance Sheet'!U37="y",'Attendance Sheet'!$I$2+6,"")</f>
      </c>
      <c r="AA22" s="30">
        <f>IF('Attendance Sheet'!V37="y",'Attendance Sheet'!$I$2+7,"")</f>
      </c>
      <c r="AB22" s="30">
        <f>IF('Attendance Sheet'!W37="y",'Attendance Sheet'!$I$2+8,"")</f>
      </c>
      <c r="AC22" s="30">
        <f>IF('Attendance Sheet'!X37="y",'Attendance Sheet'!$I$2+9,"")</f>
      </c>
      <c r="AD22" s="30">
        <f>IF('Attendance Sheet'!Y37="y",'Attendance Sheet'!$I$2+10,"")</f>
      </c>
      <c r="AE22" s="30">
        <f>IF('Attendance Sheet'!Z37="y",'Attendance Sheet'!$I$2+11,"")</f>
      </c>
      <c r="AF22" s="30">
        <f>IF('Attendance Sheet'!AA37="y",'Attendance Sheet'!$I$2+12,"")</f>
      </c>
      <c r="AG22" s="30">
        <f>IF('Attendance Sheet'!AB37="y",'Attendance Sheet'!$I$2+13,"")</f>
      </c>
      <c r="AH22" s="30">
        <f>IF('Attendance Sheet'!AC37="y",'Attendance Sheet'!$I$2+14,"")</f>
      </c>
      <c r="AI22" s="30">
        <f>IF('Attendance Sheet'!AD37="y",'Attendance Sheet'!$I$2+15,"")</f>
      </c>
      <c r="AJ22" s="30">
        <f>IF('Attendance Sheet'!AE37="y",'Attendance Sheet'!$I$2+16,"")</f>
      </c>
      <c r="AK22" s="30">
        <f>IF('Attendance Sheet'!AF37="y",'Attendance Sheet'!$I$2+17,"")</f>
      </c>
      <c r="AL22" s="30">
        <f>IF('Attendance Sheet'!AG37="y",'Attendance Sheet'!$I$2+18,"")</f>
      </c>
      <c r="AM22" s="30">
        <f>IF('Attendance Sheet'!AH37="y",'Attendance Sheet'!$I$2+19,"")</f>
      </c>
      <c r="AN22" s="30">
        <f>IF('Attendance Sheet'!AI37="y",'Attendance Sheet'!$I$2+20,"")</f>
      </c>
      <c r="AO22" s="30">
        <f>IF('Attendance Sheet'!AJ37="y",'Attendance Sheet'!$I$2+21,"")</f>
      </c>
      <c r="AP22" s="30">
        <f>IF('Attendance Sheet'!AK37="y",'Attendance Sheet'!$I$2+22,"")</f>
      </c>
      <c r="AQ22" s="30">
        <f>IF('Attendance Sheet'!AL37="y",'Attendance Sheet'!$I$2+23,"")</f>
      </c>
      <c r="AR22" s="30">
        <f>IF('Attendance Sheet'!AM37="y",'Attendance Sheet'!$I$2+24,"")</f>
      </c>
      <c r="AS22" s="30">
        <f>IF('Attendance Sheet'!AN37="y",'Attendance Sheet'!$I$2+25,"")</f>
      </c>
      <c r="AT22" s="30">
        <f>IF('Attendance Sheet'!AO37="y",'Attendance Sheet'!$I$2+26,"")</f>
      </c>
      <c r="AU22" s="30">
        <f>IF('Attendance Sheet'!AP37="y",'Attendance Sheet'!$I$2+27,"")</f>
      </c>
      <c r="AV22" s="30">
        <f>IF('Attendance Sheet'!AQ37="y",'Attendance Sheet'!$I$2+28,"")</f>
      </c>
      <c r="AW22" s="30">
        <f>IF('Attendance Sheet'!AR37="y",'Attendance Sheet'!$I$2+29,"")</f>
      </c>
      <c r="AX22" s="30">
        <f>IF('Attendance Sheet'!AS37="y",'Attendance Sheet'!$I$2+30,"")</f>
      </c>
    </row>
    <row r="23" spans="1:50" s="2" customFormat="1" ht="12.75">
      <c r="A23" s="24">
        <f>IF('Attendance Sheet'!A38&lt;&gt;0,'Attendance Sheet'!A38,"")</f>
      </c>
      <c r="B23" s="24">
        <f>IF('Attendance Sheet'!C38&lt;&gt;0,'Attendance Sheet'!C38,"")</f>
      </c>
      <c r="C23" s="24">
        <f>IF('Attendance Sheet'!D38&lt;&gt;0,'Attendance Sheet'!D38,"")</f>
      </c>
      <c r="D23" s="24" t="e">
        <f>IF('Attendance Sheet'!#REF!&lt;&gt;0,'Attendance Sheet'!#REF!,"")</f>
        <v>#REF!</v>
      </c>
      <c r="E23" s="24">
        <f>IF('Attendance Sheet'!G38&lt;&gt;0,'Attendance Sheet'!G38,"")</f>
      </c>
      <c r="F23" s="29">
        <f>IF('Attendance Sheet'!H38&lt;&gt;0,'Attendance Sheet'!H38,"")</f>
      </c>
      <c r="G23" s="24">
        <f>IF('Attendance Sheet'!I38&lt;&gt;0,'Attendance Sheet'!I38,"")</f>
      </c>
      <c r="H23" s="34">
        <f>IF(LEN('Attendance Sheet'!L38)=9,5&amp;'Attendance Sheet'!L38,"")</f>
      </c>
      <c r="I23" s="26" t="str">
        <f>'Attendance Sheet'!$J$5</f>
        <v>01</v>
      </c>
      <c r="J23" s="31">
        <f>IF('Attendance Sheet'!F38&lt;&gt;0,'Attendance Sheet'!F38,"")</f>
      </c>
      <c r="K23" s="24">
        <f>'Attendance Sheet'!$A$5</f>
        <v>0</v>
      </c>
      <c r="L23" s="24">
        <f>IF('Attendance Sheet'!K38&lt;&gt;0,'Attendance Sheet'!K38,"")</f>
      </c>
      <c r="M23" s="24">
        <f>IF('Attendance Sheet'!J38&lt;&gt;0,'Attendance Sheet'!J38,"")</f>
      </c>
      <c r="N23" s="29">
        <f>IF('Attendance Sheet'!M38&lt;&gt;0,'Attendance Sheet'!M38,"")</f>
      </c>
      <c r="O23" s="29">
        <f>IF('Attendance Sheet'!N38&lt;&gt;0,'Attendance Sheet'!N38,"")</f>
      </c>
      <c r="P23" s="2">
        <f>COUNTIF('Attendance Sheet'!O38:AS38,"Y")</f>
        <v>0</v>
      </c>
      <c r="Q23" s="18">
        <f t="shared" si="2"/>
        <v>117.96</v>
      </c>
      <c r="R23" s="25">
        <f t="shared" si="1"/>
        <v>0</v>
      </c>
      <c r="S23" s="26" t="str">
        <f>'Attendance Sheet'!$L$7</f>
        <v>DHR</v>
      </c>
      <c r="T23" s="30">
        <f>IF('Attendance Sheet'!O38="y",'Attendance Sheet'!$I$2,"")</f>
      </c>
      <c r="U23" s="30">
        <f>IF('Attendance Sheet'!P38="y",'Attendance Sheet'!$I$2+1,"")</f>
      </c>
      <c r="V23" s="30">
        <f>IF('Attendance Sheet'!Q38="y",'Attendance Sheet'!$I$2+2,"")</f>
      </c>
      <c r="W23" s="30">
        <f>IF('Attendance Sheet'!R38="y",'Attendance Sheet'!$I$2+3,"")</f>
      </c>
      <c r="X23" s="30">
        <f>IF('Attendance Sheet'!S38="y",'Attendance Sheet'!$I$2+4,"")</f>
      </c>
      <c r="Y23" s="30">
        <f>IF('Attendance Sheet'!T38="y",'Attendance Sheet'!$I$2+5,"")</f>
      </c>
      <c r="Z23" s="30">
        <f>IF('Attendance Sheet'!U38="y",'Attendance Sheet'!$I$2+6,"")</f>
      </c>
      <c r="AA23" s="30">
        <f>IF('Attendance Sheet'!V38="y",'Attendance Sheet'!$I$2+7,"")</f>
      </c>
      <c r="AB23" s="30">
        <f>IF('Attendance Sheet'!W38="y",'Attendance Sheet'!$I$2+8,"")</f>
      </c>
      <c r="AC23" s="30">
        <f>IF('Attendance Sheet'!X38="y",'Attendance Sheet'!$I$2+9,"")</f>
      </c>
      <c r="AD23" s="30">
        <f>IF('Attendance Sheet'!Y38="y",'Attendance Sheet'!$I$2+10,"")</f>
      </c>
      <c r="AE23" s="30">
        <f>IF('Attendance Sheet'!Z38="y",'Attendance Sheet'!$I$2+11,"")</f>
      </c>
      <c r="AF23" s="30">
        <f>IF('Attendance Sheet'!AA38="y",'Attendance Sheet'!$I$2+12,"")</f>
      </c>
      <c r="AG23" s="30">
        <f>IF('Attendance Sheet'!AB38="y",'Attendance Sheet'!$I$2+13,"")</f>
      </c>
      <c r="AH23" s="30">
        <f>IF('Attendance Sheet'!AC38="y",'Attendance Sheet'!$I$2+14,"")</f>
      </c>
      <c r="AI23" s="30">
        <f>IF('Attendance Sheet'!AD38="y",'Attendance Sheet'!$I$2+15,"")</f>
      </c>
      <c r="AJ23" s="30">
        <f>IF('Attendance Sheet'!AE38="y",'Attendance Sheet'!$I$2+16,"")</f>
      </c>
      <c r="AK23" s="30">
        <f>IF('Attendance Sheet'!AF38="y",'Attendance Sheet'!$I$2+17,"")</f>
      </c>
      <c r="AL23" s="30">
        <f>IF('Attendance Sheet'!AG38="y",'Attendance Sheet'!$I$2+18,"")</f>
      </c>
      <c r="AM23" s="30">
        <f>IF('Attendance Sheet'!AH38="y",'Attendance Sheet'!$I$2+19,"")</f>
      </c>
      <c r="AN23" s="30">
        <f>IF('Attendance Sheet'!AI38="y",'Attendance Sheet'!$I$2+20,"")</f>
      </c>
      <c r="AO23" s="30">
        <f>IF('Attendance Sheet'!AJ38="y",'Attendance Sheet'!$I$2+21,"")</f>
      </c>
      <c r="AP23" s="30">
        <f>IF('Attendance Sheet'!AK38="y",'Attendance Sheet'!$I$2+22,"")</f>
      </c>
      <c r="AQ23" s="30">
        <f>IF('Attendance Sheet'!AL38="y",'Attendance Sheet'!$I$2+23,"")</f>
      </c>
      <c r="AR23" s="30">
        <f>IF('Attendance Sheet'!AM38="y",'Attendance Sheet'!$I$2+24,"")</f>
      </c>
      <c r="AS23" s="30">
        <f>IF('Attendance Sheet'!AN38="y",'Attendance Sheet'!$I$2+25,"")</f>
      </c>
      <c r="AT23" s="30">
        <f>IF('Attendance Sheet'!AO38="y",'Attendance Sheet'!$I$2+26,"")</f>
      </c>
      <c r="AU23" s="30">
        <f>IF('Attendance Sheet'!AP38="y",'Attendance Sheet'!$I$2+27,"")</f>
      </c>
      <c r="AV23" s="30">
        <f>IF('Attendance Sheet'!AQ38="y",'Attendance Sheet'!$I$2+28,"")</f>
      </c>
      <c r="AW23" s="30">
        <f>IF('Attendance Sheet'!AR38="y",'Attendance Sheet'!$I$2+29,"")</f>
      </c>
      <c r="AX23" s="30">
        <f>IF('Attendance Sheet'!AS38="y",'Attendance Sheet'!$I$2+30,"")</f>
      </c>
    </row>
    <row r="24" spans="1:50" ht="12.75">
      <c r="A24" s="24">
        <f>IF('Attendance Sheet'!A39&lt;&gt;0,'Attendance Sheet'!A39,"")</f>
      </c>
      <c r="B24" s="24">
        <f>IF('Attendance Sheet'!C39&lt;&gt;0,'Attendance Sheet'!C39,"")</f>
      </c>
      <c r="C24" s="24">
        <f>IF('Attendance Sheet'!D39&lt;&gt;0,'Attendance Sheet'!D39,"")</f>
      </c>
      <c r="D24" s="24" t="e">
        <f>IF('Attendance Sheet'!#REF!&lt;&gt;0,'Attendance Sheet'!#REF!,"")</f>
        <v>#REF!</v>
      </c>
      <c r="E24" s="24">
        <f>IF('Attendance Sheet'!G39&lt;&gt;0,'Attendance Sheet'!G39,"")</f>
      </c>
      <c r="F24" s="29">
        <f>IF('Attendance Sheet'!H39&lt;&gt;0,'Attendance Sheet'!H39,"")</f>
      </c>
      <c r="G24" s="24">
        <f>IF('Attendance Sheet'!I39&lt;&gt;0,'Attendance Sheet'!I39,"")</f>
      </c>
      <c r="H24" s="34">
        <f>IF(LEN('Attendance Sheet'!L39)=9,5&amp;'Attendance Sheet'!L39,"")</f>
      </c>
      <c r="I24" s="26" t="str">
        <f>'Attendance Sheet'!$J$5</f>
        <v>01</v>
      </c>
      <c r="J24" s="31">
        <f>IF('Attendance Sheet'!F39&lt;&gt;0,'Attendance Sheet'!F39,"")</f>
      </c>
      <c r="K24" s="24">
        <f>'Attendance Sheet'!$A$5</f>
        <v>0</v>
      </c>
      <c r="L24" s="24">
        <f>IF('Attendance Sheet'!K39&lt;&gt;0,'Attendance Sheet'!K39,"")</f>
      </c>
      <c r="M24" s="24">
        <f>IF('Attendance Sheet'!J39&lt;&gt;0,'Attendance Sheet'!J39,"")</f>
      </c>
      <c r="N24" s="29">
        <f>IF('Attendance Sheet'!M39&lt;&gt;0,'Attendance Sheet'!M39,"")</f>
      </c>
      <c r="O24" s="29">
        <f>IF('Attendance Sheet'!N39&lt;&gt;0,'Attendance Sheet'!N39,"")</f>
      </c>
      <c r="P24" s="2">
        <f>COUNTIF('Attendance Sheet'!O39:AS39,"Y")</f>
        <v>0</v>
      </c>
      <c r="Q24" s="18">
        <f t="shared" si="2"/>
        <v>117.96</v>
      </c>
      <c r="R24" s="25">
        <f t="shared" si="1"/>
        <v>0</v>
      </c>
      <c r="S24" s="26" t="str">
        <f>'Attendance Sheet'!$L$7</f>
        <v>DHR</v>
      </c>
      <c r="T24" s="30">
        <f>IF('Attendance Sheet'!O39="y",'Attendance Sheet'!$I$2,"")</f>
      </c>
      <c r="U24" s="30">
        <f>IF('Attendance Sheet'!P39="y",'Attendance Sheet'!$I$2+1,"")</f>
      </c>
      <c r="V24" s="30">
        <f>IF('Attendance Sheet'!Q39="y",'Attendance Sheet'!$I$2+2,"")</f>
      </c>
      <c r="W24" s="30">
        <f>IF('Attendance Sheet'!R39="y",'Attendance Sheet'!$I$2+3,"")</f>
      </c>
      <c r="X24" s="30">
        <f>IF('Attendance Sheet'!S39="y",'Attendance Sheet'!$I$2+4,"")</f>
      </c>
      <c r="Y24" s="30">
        <f>IF('Attendance Sheet'!T39="y",'Attendance Sheet'!$I$2+5,"")</f>
      </c>
      <c r="Z24" s="30">
        <f>IF('Attendance Sheet'!U39="y",'Attendance Sheet'!$I$2+6,"")</f>
      </c>
      <c r="AA24" s="30">
        <f>IF('Attendance Sheet'!V39="y",'Attendance Sheet'!$I$2+7,"")</f>
      </c>
      <c r="AB24" s="30">
        <f>IF('Attendance Sheet'!W39="y",'Attendance Sheet'!$I$2+8,"")</f>
      </c>
      <c r="AC24" s="30">
        <f>IF('Attendance Sheet'!X39="y",'Attendance Sheet'!$I$2+9,"")</f>
      </c>
      <c r="AD24" s="30">
        <f>IF('Attendance Sheet'!Y39="y",'Attendance Sheet'!$I$2+10,"")</f>
      </c>
      <c r="AE24" s="30">
        <f>IF('Attendance Sheet'!Z39="y",'Attendance Sheet'!$I$2+11,"")</f>
      </c>
      <c r="AF24" s="30">
        <f>IF('Attendance Sheet'!AA39="y",'Attendance Sheet'!$I$2+12,"")</f>
      </c>
      <c r="AG24" s="30">
        <f>IF('Attendance Sheet'!AB39="y",'Attendance Sheet'!$I$2+13,"")</f>
      </c>
      <c r="AH24" s="30">
        <f>IF('Attendance Sheet'!AC39="y",'Attendance Sheet'!$I$2+14,"")</f>
      </c>
      <c r="AI24" s="30">
        <f>IF('Attendance Sheet'!AD39="y",'Attendance Sheet'!$I$2+15,"")</f>
      </c>
      <c r="AJ24" s="30">
        <f>IF('Attendance Sheet'!AE39="y",'Attendance Sheet'!$I$2+16,"")</f>
      </c>
      <c r="AK24" s="30">
        <f>IF('Attendance Sheet'!AF39="y",'Attendance Sheet'!$I$2+17,"")</f>
      </c>
      <c r="AL24" s="30">
        <f>IF('Attendance Sheet'!AG39="y",'Attendance Sheet'!$I$2+18,"")</f>
      </c>
      <c r="AM24" s="30">
        <f>IF('Attendance Sheet'!AH39="y",'Attendance Sheet'!$I$2+19,"")</f>
      </c>
      <c r="AN24" s="30">
        <f>IF('Attendance Sheet'!AI39="y",'Attendance Sheet'!$I$2+20,"")</f>
      </c>
      <c r="AO24" s="30">
        <f>IF('Attendance Sheet'!AJ39="y",'Attendance Sheet'!$I$2+21,"")</f>
      </c>
      <c r="AP24" s="30">
        <f>IF('Attendance Sheet'!AK39="y",'Attendance Sheet'!$I$2+22,"")</f>
      </c>
      <c r="AQ24" s="30">
        <f>IF('Attendance Sheet'!AL39="y",'Attendance Sheet'!$I$2+23,"")</f>
      </c>
      <c r="AR24" s="30">
        <f>IF('Attendance Sheet'!AM39="y",'Attendance Sheet'!$I$2+24,"")</f>
      </c>
      <c r="AS24" s="30">
        <f>IF('Attendance Sheet'!AN39="y",'Attendance Sheet'!$I$2+25,"")</f>
      </c>
      <c r="AT24" s="30">
        <f>IF('Attendance Sheet'!AO39="y",'Attendance Sheet'!$I$2+26,"")</f>
      </c>
      <c r="AU24" s="30">
        <f>IF('Attendance Sheet'!AP39="y",'Attendance Sheet'!$I$2+27,"")</f>
      </c>
      <c r="AV24" s="30">
        <f>IF('Attendance Sheet'!AQ39="y",'Attendance Sheet'!$I$2+28,"")</f>
      </c>
      <c r="AW24" s="30">
        <f>IF('Attendance Sheet'!AR39="y",'Attendance Sheet'!$I$2+29,"")</f>
      </c>
      <c r="AX24" s="30">
        <f>IF('Attendance Sheet'!AS39="y",'Attendance Sheet'!$I$2+30,"")</f>
      </c>
    </row>
    <row r="25" spans="1:50" ht="12.75">
      <c r="A25" s="24">
        <f>IF('Attendance Sheet'!A40&lt;&gt;0,'Attendance Sheet'!A40,"")</f>
      </c>
      <c r="B25" s="24">
        <f>IF('Attendance Sheet'!C40&lt;&gt;0,'Attendance Sheet'!C40,"")</f>
      </c>
      <c r="C25" s="24">
        <f>IF('Attendance Sheet'!D40&lt;&gt;0,'Attendance Sheet'!D40,"")</f>
      </c>
      <c r="D25" s="24" t="e">
        <f>IF('Attendance Sheet'!#REF!&lt;&gt;0,'Attendance Sheet'!#REF!,"")</f>
        <v>#REF!</v>
      </c>
      <c r="E25" s="24">
        <f>IF('Attendance Sheet'!G40&lt;&gt;0,'Attendance Sheet'!G40,"")</f>
      </c>
      <c r="F25" s="29">
        <f>IF('Attendance Sheet'!H40&lt;&gt;0,'Attendance Sheet'!H40,"")</f>
      </c>
      <c r="G25" s="24">
        <f>IF('Attendance Sheet'!I40&lt;&gt;0,'Attendance Sheet'!I40,"")</f>
      </c>
      <c r="H25" s="34">
        <f>IF(LEN('Attendance Sheet'!L40)=9,5&amp;'Attendance Sheet'!L40,"")</f>
      </c>
      <c r="I25" s="26" t="str">
        <f>'Attendance Sheet'!$J$5</f>
        <v>01</v>
      </c>
      <c r="J25" s="31">
        <f>IF('Attendance Sheet'!F40&lt;&gt;0,'Attendance Sheet'!F40,"")</f>
      </c>
      <c r="K25" s="24">
        <f>'Attendance Sheet'!$A$5</f>
        <v>0</v>
      </c>
      <c r="L25" s="24">
        <f>IF('Attendance Sheet'!K40&lt;&gt;0,'Attendance Sheet'!K40,"")</f>
      </c>
      <c r="M25" s="24">
        <f>IF('Attendance Sheet'!J40&lt;&gt;0,'Attendance Sheet'!J40,"")</f>
      </c>
      <c r="N25" s="29">
        <f>IF('Attendance Sheet'!M40&lt;&gt;0,'Attendance Sheet'!M40,"")</f>
      </c>
      <c r="O25" s="29">
        <f>IF('Attendance Sheet'!N40&lt;&gt;0,'Attendance Sheet'!N40,"")</f>
      </c>
      <c r="P25" s="2">
        <f>COUNTIF('Attendance Sheet'!O40:AS40,"Y")</f>
        <v>0</v>
      </c>
      <c r="Q25" s="18">
        <f t="shared" si="2"/>
        <v>117.96</v>
      </c>
      <c r="R25" s="25">
        <f t="shared" si="1"/>
        <v>0</v>
      </c>
      <c r="S25" s="26" t="str">
        <f>'Attendance Sheet'!$L$7</f>
        <v>DHR</v>
      </c>
      <c r="T25" s="30">
        <f>IF('Attendance Sheet'!O40="y",'Attendance Sheet'!$I$2,"")</f>
      </c>
      <c r="U25" s="30">
        <f>IF('Attendance Sheet'!P40="y",'Attendance Sheet'!$I$2+1,"")</f>
      </c>
      <c r="V25" s="30">
        <f>IF('Attendance Sheet'!Q40="y",'Attendance Sheet'!$I$2+2,"")</f>
      </c>
      <c r="W25" s="30">
        <f>IF('Attendance Sheet'!R40="y",'Attendance Sheet'!$I$2+3,"")</f>
      </c>
      <c r="X25" s="30">
        <f>IF('Attendance Sheet'!S40="y",'Attendance Sheet'!$I$2+4,"")</f>
      </c>
      <c r="Y25" s="30">
        <f>IF('Attendance Sheet'!T40="y",'Attendance Sheet'!$I$2+5,"")</f>
      </c>
      <c r="Z25" s="30">
        <f>IF('Attendance Sheet'!U40="y",'Attendance Sheet'!$I$2+6,"")</f>
      </c>
      <c r="AA25" s="30">
        <f>IF('Attendance Sheet'!V40="y",'Attendance Sheet'!$I$2+7,"")</f>
      </c>
      <c r="AB25" s="30">
        <f>IF('Attendance Sheet'!W40="y",'Attendance Sheet'!$I$2+8,"")</f>
      </c>
      <c r="AC25" s="30">
        <f>IF('Attendance Sheet'!X40="y",'Attendance Sheet'!$I$2+9,"")</f>
      </c>
      <c r="AD25" s="30">
        <f>IF('Attendance Sheet'!Y40="y",'Attendance Sheet'!$I$2+10,"")</f>
      </c>
      <c r="AE25" s="30">
        <f>IF('Attendance Sheet'!Z40="y",'Attendance Sheet'!$I$2+11,"")</f>
      </c>
      <c r="AF25" s="30">
        <f>IF('Attendance Sheet'!AA40="y",'Attendance Sheet'!$I$2+12,"")</f>
      </c>
      <c r="AG25" s="30">
        <f>IF('Attendance Sheet'!AB40="y",'Attendance Sheet'!$I$2+13,"")</f>
      </c>
      <c r="AH25" s="30">
        <f>IF('Attendance Sheet'!AC40="y",'Attendance Sheet'!$I$2+14,"")</f>
      </c>
      <c r="AI25" s="30">
        <f>IF('Attendance Sheet'!AD40="y",'Attendance Sheet'!$I$2+15,"")</f>
      </c>
      <c r="AJ25" s="30">
        <f>IF('Attendance Sheet'!AE40="y",'Attendance Sheet'!$I$2+16,"")</f>
      </c>
      <c r="AK25" s="30">
        <f>IF('Attendance Sheet'!AF40="y",'Attendance Sheet'!$I$2+17,"")</f>
      </c>
      <c r="AL25" s="30">
        <f>IF('Attendance Sheet'!AG40="y",'Attendance Sheet'!$I$2+18,"")</f>
      </c>
      <c r="AM25" s="30">
        <f>IF('Attendance Sheet'!AH40="y",'Attendance Sheet'!$I$2+19,"")</f>
      </c>
      <c r="AN25" s="30">
        <f>IF('Attendance Sheet'!AI40="y",'Attendance Sheet'!$I$2+20,"")</f>
      </c>
      <c r="AO25" s="30">
        <f>IF('Attendance Sheet'!AJ40="y",'Attendance Sheet'!$I$2+21,"")</f>
      </c>
      <c r="AP25" s="30">
        <f>IF('Attendance Sheet'!AK40="y",'Attendance Sheet'!$I$2+22,"")</f>
      </c>
      <c r="AQ25" s="30">
        <f>IF('Attendance Sheet'!AL40="y",'Attendance Sheet'!$I$2+23,"")</f>
      </c>
      <c r="AR25" s="30">
        <f>IF('Attendance Sheet'!AM40="y",'Attendance Sheet'!$I$2+24,"")</f>
      </c>
      <c r="AS25" s="30">
        <f>IF('Attendance Sheet'!AN40="y",'Attendance Sheet'!$I$2+25,"")</f>
      </c>
      <c r="AT25" s="30">
        <f>IF('Attendance Sheet'!AO40="y",'Attendance Sheet'!$I$2+26,"")</f>
      </c>
      <c r="AU25" s="30">
        <f>IF('Attendance Sheet'!AP40="y",'Attendance Sheet'!$I$2+27,"")</f>
      </c>
      <c r="AV25" s="30">
        <f>IF('Attendance Sheet'!AQ40="y",'Attendance Sheet'!$I$2+28,"")</f>
      </c>
      <c r="AW25" s="30">
        <f>IF('Attendance Sheet'!AR40="y",'Attendance Sheet'!$I$2+29,"")</f>
      </c>
      <c r="AX25" s="30">
        <f>IF('Attendance Sheet'!AS40="y",'Attendance Sheet'!$I$2+30,"")</f>
      </c>
    </row>
    <row r="26" spans="1:50" ht="12.75">
      <c r="A26" s="24">
        <f>IF('Attendance Sheet'!A41&lt;&gt;0,'Attendance Sheet'!A41,"")</f>
      </c>
      <c r="B26" s="24">
        <f>IF('Attendance Sheet'!C41&lt;&gt;0,'Attendance Sheet'!C41,"")</f>
      </c>
      <c r="C26" s="24">
        <f>IF('Attendance Sheet'!D41&lt;&gt;0,'Attendance Sheet'!D41,"")</f>
      </c>
      <c r="D26" s="24" t="e">
        <f>IF('Attendance Sheet'!#REF!&lt;&gt;0,'Attendance Sheet'!#REF!,"")</f>
        <v>#REF!</v>
      </c>
      <c r="E26" s="24">
        <f>IF('Attendance Sheet'!G41&lt;&gt;0,'Attendance Sheet'!G41,"")</f>
      </c>
      <c r="F26" s="29">
        <f>IF('Attendance Sheet'!H41&lt;&gt;0,'Attendance Sheet'!H41,"")</f>
      </c>
      <c r="G26" s="24">
        <f>IF('Attendance Sheet'!I41&lt;&gt;0,'Attendance Sheet'!I41,"")</f>
      </c>
      <c r="H26" s="34">
        <f>IF(LEN('Attendance Sheet'!L41)=9,5&amp;'Attendance Sheet'!L41,"")</f>
      </c>
      <c r="I26" s="26" t="str">
        <f>'Attendance Sheet'!$J$5</f>
        <v>01</v>
      </c>
      <c r="J26" s="31">
        <f>IF('Attendance Sheet'!F41&lt;&gt;0,'Attendance Sheet'!F41,"")</f>
      </c>
      <c r="K26" s="24">
        <f>'Attendance Sheet'!$A$5</f>
        <v>0</v>
      </c>
      <c r="L26" s="24">
        <f>IF('Attendance Sheet'!K41&lt;&gt;0,'Attendance Sheet'!K41,"")</f>
      </c>
      <c r="M26" s="24">
        <f>IF('Attendance Sheet'!J41&lt;&gt;0,'Attendance Sheet'!J41,"")</f>
      </c>
      <c r="N26" s="29">
        <f>IF('Attendance Sheet'!M41&lt;&gt;0,'Attendance Sheet'!M41,"")</f>
      </c>
      <c r="O26" s="29">
        <f>IF('Attendance Sheet'!N41&lt;&gt;0,'Attendance Sheet'!N41,"")</f>
      </c>
      <c r="P26" s="2">
        <f>COUNTIF('Attendance Sheet'!O41:AS41,"Y")</f>
        <v>0</v>
      </c>
      <c r="Q26" s="18">
        <f t="shared" si="2"/>
        <v>117.96</v>
      </c>
      <c r="R26" s="25">
        <f t="shared" si="1"/>
        <v>0</v>
      </c>
      <c r="S26" s="26" t="str">
        <f>'Attendance Sheet'!$L$7</f>
        <v>DHR</v>
      </c>
      <c r="T26" s="30">
        <f>IF('Attendance Sheet'!O41="y",'Attendance Sheet'!$I$2,"")</f>
      </c>
      <c r="U26" s="30">
        <f>IF('Attendance Sheet'!P41="y",'Attendance Sheet'!$I$2+1,"")</f>
      </c>
      <c r="V26" s="30">
        <f>IF('Attendance Sheet'!Q41="y",'Attendance Sheet'!$I$2+2,"")</f>
      </c>
      <c r="W26" s="30">
        <f>IF('Attendance Sheet'!R41="y",'Attendance Sheet'!$I$2+3,"")</f>
      </c>
      <c r="X26" s="30">
        <f>IF('Attendance Sheet'!S41="y",'Attendance Sheet'!$I$2+4,"")</f>
      </c>
      <c r="Y26" s="30">
        <f>IF('Attendance Sheet'!T41="y",'Attendance Sheet'!$I$2+5,"")</f>
      </c>
      <c r="Z26" s="30">
        <f>IF('Attendance Sheet'!U41="y",'Attendance Sheet'!$I$2+6,"")</f>
      </c>
      <c r="AA26" s="30">
        <f>IF('Attendance Sheet'!V41="y",'Attendance Sheet'!$I$2+7,"")</f>
      </c>
      <c r="AB26" s="30">
        <f>IF('Attendance Sheet'!W41="y",'Attendance Sheet'!$I$2+8,"")</f>
      </c>
      <c r="AC26" s="30">
        <f>IF('Attendance Sheet'!X41="y",'Attendance Sheet'!$I$2+9,"")</f>
      </c>
      <c r="AD26" s="30">
        <f>IF('Attendance Sheet'!Y41="y",'Attendance Sheet'!$I$2+10,"")</f>
      </c>
      <c r="AE26" s="30">
        <f>IF('Attendance Sheet'!Z41="y",'Attendance Sheet'!$I$2+11,"")</f>
      </c>
      <c r="AF26" s="30">
        <f>IF('Attendance Sheet'!AA41="y",'Attendance Sheet'!$I$2+12,"")</f>
      </c>
      <c r="AG26" s="30">
        <f>IF('Attendance Sheet'!AB41="y",'Attendance Sheet'!$I$2+13,"")</f>
      </c>
      <c r="AH26" s="30">
        <f>IF('Attendance Sheet'!AC41="y",'Attendance Sheet'!$I$2+14,"")</f>
      </c>
      <c r="AI26" s="30">
        <f>IF('Attendance Sheet'!AD41="y",'Attendance Sheet'!$I$2+15,"")</f>
      </c>
      <c r="AJ26" s="30">
        <f>IF('Attendance Sheet'!AE41="y",'Attendance Sheet'!$I$2+16,"")</f>
      </c>
      <c r="AK26" s="30">
        <f>IF('Attendance Sheet'!AF41="y",'Attendance Sheet'!$I$2+17,"")</f>
      </c>
      <c r="AL26" s="30">
        <f>IF('Attendance Sheet'!AG41="y",'Attendance Sheet'!$I$2+18,"")</f>
      </c>
      <c r="AM26" s="30">
        <f>IF('Attendance Sheet'!AH41="y",'Attendance Sheet'!$I$2+19,"")</f>
      </c>
      <c r="AN26" s="30">
        <f>IF('Attendance Sheet'!AI41="y",'Attendance Sheet'!$I$2+20,"")</f>
      </c>
      <c r="AO26" s="30">
        <f>IF('Attendance Sheet'!AJ41="y",'Attendance Sheet'!$I$2+21,"")</f>
      </c>
      <c r="AP26" s="30">
        <f>IF('Attendance Sheet'!AK41="y",'Attendance Sheet'!$I$2+22,"")</f>
      </c>
      <c r="AQ26" s="30">
        <f>IF('Attendance Sheet'!AL41="y",'Attendance Sheet'!$I$2+23,"")</f>
      </c>
      <c r="AR26" s="30">
        <f>IF('Attendance Sheet'!AM41="y",'Attendance Sheet'!$I$2+24,"")</f>
      </c>
      <c r="AS26" s="30">
        <f>IF('Attendance Sheet'!AN41="y",'Attendance Sheet'!$I$2+25,"")</f>
      </c>
      <c r="AT26" s="30">
        <f>IF('Attendance Sheet'!AO41="y",'Attendance Sheet'!$I$2+26,"")</f>
      </c>
      <c r="AU26" s="30">
        <f>IF('Attendance Sheet'!AP41="y",'Attendance Sheet'!$I$2+27,"")</f>
      </c>
      <c r="AV26" s="30">
        <f>IF('Attendance Sheet'!AQ41="y",'Attendance Sheet'!$I$2+28,"")</f>
      </c>
      <c r="AW26" s="30">
        <f>IF('Attendance Sheet'!AR41="y",'Attendance Sheet'!$I$2+29,"")</f>
      </c>
      <c r="AX26" s="30">
        <f>IF('Attendance Sheet'!AS41="y",'Attendance Sheet'!$I$2+30,"")</f>
      </c>
    </row>
    <row r="27" spans="1:50" ht="12.75">
      <c r="A27" s="24">
        <f>IF('Attendance Sheet'!A42&lt;&gt;0,'Attendance Sheet'!A42,"")</f>
      </c>
      <c r="B27" s="24">
        <f>IF('Attendance Sheet'!C42&lt;&gt;0,'Attendance Sheet'!C42,"")</f>
      </c>
      <c r="C27" s="24">
        <f>IF('Attendance Sheet'!D42&lt;&gt;0,'Attendance Sheet'!D42,"")</f>
      </c>
      <c r="D27" s="24" t="e">
        <f>IF('Attendance Sheet'!#REF!&lt;&gt;0,'Attendance Sheet'!#REF!,"")</f>
        <v>#REF!</v>
      </c>
      <c r="E27" s="24">
        <f>IF('Attendance Sheet'!G42&lt;&gt;0,'Attendance Sheet'!G42,"")</f>
      </c>
      <c r="F27" s="29">
        <f>IF('Attendance Sheet'!H42&lt;&gt;0,'Attendance Sheet'!H42,"")</f>
      </c>
      <c r="G27" s="24">
        <f>IF('Attendance Sheet'!I42&lt;&gt;0,'Attendance Sheet'!I42,"")</f>
      </c>
      <c r="H27" s="34">
        <f>IF(LEN('Attendance Sheet'!L42)=9,5&amp;'Attendance Sheet'!L42,"")</f>
      </c>
      <c r="I27" s="26" t="str">
        <f>'Attendance Sheet'!$J$5</f>
        <v>01</v>
      </c>
      <c r="J27" s="31">
        <f>IF('Attendance Sheet'!F42&lt;&gt;0,'Attendance Sheet'!F42,"")</f>
      </c>
      <c r="K27" s="24">
        <f>'Attendance Sheet'!$A$5</f>
        <v>0</v>
      </c>
      <c r="L27" s="24">
        <f>IF('Attendance Sheet'!K42&lt;&gt;0,'Attendance Sheet'!K42,"")</f>
      </c>
      <c r="M27" s="24">
        <f>IF('Attendance Sheet'!J42&lt;&gt;0,'Attendance Sheet'!J42,"")</f>
      </c>
      <c r="N27" s="29">
        <f>IF('Attendance Sheet'!M42&lt;&gt;0,'Attendance Sheet'!M42,"")</f>
      </c>
      <c r="O27" s="29">
        <f>IF('Attendance Sheet'!N42&lt;&gt;0,'Attendance Sheet'!N42,"")</f>
      </c>
      <c r="P27" s="2">
        <f>COUNTIF('Attendance Sheet'!O42:AS42,"Y")</f>
        <v>0</v>
      </c>
      <c r="Q27" s="18">
        <f t="shared" si="2"/>
        <v>117.96</v>
      </c>
      <c r="R27" s="25">
        <f t="shared" si="1"/>
        <v>0</v>
      </c>
      <c r="S27" s="26" t="str">
        <f>'Attendance Sheet'!$L$7</f>
        <v>DHR</v>
      </c>
      <c r="T27" s="30">
        <f>IF('Attendance Sheet'!O42="y",'Attendance Sheet'!$I$2,"")</f>
      </c>
      <c r="U27" s="30">
        <f>IF('Attendance Sheet'!P42="y",'Attendance Sheet'!$I$2+1,"")</f>
      </c>
      <c r="V27" s="30">
        <f>IF('Attendance Sheet'!Q42="y",'Attendance Sheet'!$I$2+2,"")</f>
      </c>
      <c r="W27" s="30">
        <f>IF('Attendance Sheet'!R42="y",'Attendance Sheet'!$I$2+3,"")</f>
      </c>
      <c r="X27" s="30">
        <f>IF('Attendance Sheet'!S42="y",'Attendance Sheet'!$I$2+4,"")</f>
      </c>
      <c r="Y27" s="30">
        <f>IF('Attendance Sheet'!T42="y",'Attendance Sheet'!$I$2+5,"")</f>
      </c>
      <c r="Z27" s="30">
        <f>IF('Attendance Sheet'!U42="y",'Attendance Sheet'!$I$2+6,"")</f>
      </c>
      <c r="AA27" s="30">
        <f>IF('Attendance Sheet'!V42="y",'Attendance Sheet'!$I$2+7,"")</f>
      </c>
      <c r="AB27" s="30">
        <f>IF('Attendance Sheet'!W42="y",'Attendance Sheet'!$I$2+8,"")</f>
      </c>
      <c r="AC27" s="30">
        <f>IF('Attendance Sheet'!X42="y",'Attendance Sheet'!$I$2+9,"")</f>
      </c>
      <c r="AD27" s="30">
        <f>IF('Attendance Sheet'!Y42="y",'Attendance Sheet'!$I$2+10,"")</f>
      </c>
      <c r="AE27" s="30">
        <f>IF('Attendance Sheet'!Z42="y",'Attendance Sheet'!$I$2+11,"")</f>
      </c>
      <c r="AF27" s="30">
        <f>IF('Attendance Sheet'!AA42="y",'Attendance Sheet'!$I$2+12,"")</f>
      </c>
      <c r="AG27" s="30">
        <f>IF('Attendance Sheet'!AB42="y",'Attendance Sheet'!$I$2+13,"")</f>
      </c>
      <c r="AH27" s="30">
        <f>IF('Attendance Sheet'!AC42="y",'Attendance Sheet'!$I$2+14,"")</f>
      </c>
      <c r="AI27" s="30">
        <f>IF('Attendance Sheet'!AD42="y",'Attendance Sheet'!$I$2+15,"")</f>
      </c>
      <c r="AJ27" s="30">
        <f>IF('Attendance Sheet'!AE42="y",'Attendance Sheet'!$I$2+16,"")</f>
      </c>
      <c r="AK27" s="30">
        <f>IF('Attendance Sheet'!AF42="y",'Attendance Sheet'!$I$2+17,"")</f>
      </c>
      <c r="AL27" s="30">
        <f>IF('Attendance Sheet'!AG42="y",'Attendance Sheet'!$I$2+18,"")</f>
      </c>
      <c r="AM27" s="30">
        <f>IF('Attendance Sheet'!AH42="y",'Attendance Sheet'!$I$2+19,"")</f>
      </c>
      <c r="AN27" s="30">
        <f>IF('Attendance Sheet'!AI42="y",'Attendance Sheet'!$I$2+20,"")</f>
      </c>
      <c r="AO27" s="30">
        <f>IF('Attendance Sheet'!AJ42="y",'Attendance Sheet'!$I$2+21,"")</f>
      </c>
      <c r="AP27" s="30">
        <f>IF('Attendance Sheet'!AK42="y",'Attendance Sheet'!$I$2+22,"")</f>
      </c>
      <c r="AQ27" s="30">
        <f>IF('Attendance Sheet'!AL42="y",'Attendance Sheet'!$I$2+23,"")</f>
      </c>
      <c r="AR27" s="30">
        <f>IF('Attendance Sheet'!AM42="y",'Attendance Sheet'!$I$2+24,"")</f>
      </c>
      <c r="AS27" s="30">
        <f>IF('Attendance Sheet'!AN42="y",'Attendance Sheet'!$I$2+25,"")</f>
      </c>
      <c r="AT27" s="30">
        <f>IF('Attendance Sheet'!AO42="y",'Attendance Sheet'!$I$2+26,"")</f>
      </c>
      <c r="AU27" s="30">
        <f>IF('Attendance Sheet'!AP42="y",'Attendance Sheet'!$I$2+27,"")</f>
      </c>
      <c r="AV27" s="30">
        <f>IF('Attendance Sheet'!AQ42="y",'Attendance Sheet'!$I$2+28,"")</f>
      </c>
      <c r="AW27" s="30">
        <f>IF('Attendance Sheet'!AR42="y",'Attendance Sheet'!$I$2+29,"")</f>
      </c>
      <c r="AX27" s="30">
        <f>IF('Attendance Sheet'!AS42="y",'Attendance Sheet'!$I$2+30,"")</f>
      </c>
    </row>
    <row r="28" spans="1:50" ht="12.75">
      <c r="A28" s="24">
        <f>IF('Attendance Sheet'!A43&lt;&gt;0,'Attendance Sheet'!A43,"")</f>
      </c>
      <c r="B28" s="24">
        <f>IF('Attendance Sheet'!C43&lt;&gt;0,'Attendance Sheet'!C43,"")</f>
      </c>
      <c r="C28" s="24">
        <f>IF('Attendance Sheet'!D43&lt;&gt;0,'Attendance Sheet'!D43,"")</f>
      </c>
      <c r="D28" s="24" t="e">
        <f>IF('Attendance Sheet'!#REF!&lt;&gt;0,'Attendance Sheet'!#REF!,"")</f>
        <v>#REF!</v>
      </c>
      <c r="E28" s="24">
        <f>IF('Attendance Sheet'!G43&lt;&gt;0,'Attendance Sheet'!G43,"")</f>
      </c>
      <c r="F28" s="29">
        <f>IF('Attendance Sheet'!H43&lt;&gt;0,'Attendance Sheet'!H43,"")</f>
      </c>
      <c r="G28" s="24">
        <f>IF('Attendance Sheet'!I43&lt;&gt;0,'Attendance Sheet'!I43,"")</f>
      </c>
      <c r="H28" s="34">
        <f>IF(LEN('Attendance Sheet'!L43)=9,5&amp;'Attendance Sheet'!L43,"")</f>
      </c>
      <c r="I28" s="26" t="str">
        <f>'Attendance Sheet'!$J$5</f>
        <v>01</v>
      </c>
      <c r="J28" s="31">
        <f>IF('Attendance Sheet'!F43&lt;&gt;0,'Attendance Sheet'!F43,"")</f>
      </c>
      <c r="K28" s="24">
        <f>'Attendance Sheet'!$A$5</f>
        <v>0</v>
      </c>
      <c r="L28" s="24">
        <f>IF('Attendance Sheet'!K43&lt;&gt;0,'Attendance Sheet'!K43,"")</f>
      </c>
      <c r="M28" s="24">
        <f>IF('Attendance Sheet'!J43&lt;&gt;0,'Attendance Sheet'!J43,"")</f>
      </c>
      <c r="N28" s="29">
        <f>IF('Attendance Sheet'!M43&lt;&gt;0,'Attendance Sheet'!M43,"")</f>
      </c>
      <c r="O28" s="29">
        <f>IF('Attendance Sheet'!N43&lt;&gt;0,'Attendance Sheet'!N43,"")</f>
      </c>
      <c r="P28" s="2">
        <f>COUNTIF('Attendance Sheet'!O43:AS43,"Y")</f>
        <v>0</v>
      </c>
      <c r="Q28" s="18">
        <f t="shared" si="2"/>
        <v>117.96</v>
      </c>
      <c r="R28" s="25">
        <f t="shared" si="1"/>
        <v>0</v>
      </c>
      <c r="S28" s="26" t="str">
        <f>'Attendance Sheet'!$L$7</f>
        <v>DHR</v>
      </c>
      <c r="T28" s="30">
        <f>IF('Attendance Sheet'!O43="y",'Attendance Sheet'!$I$2,"")</f>
      </c>
      <c r="U28" s="30">
        <f>IF('Attendance Sheet'!P43="y",'Attendance Sheet'!$I$2+1,"")</f>
      </c>
      <c r="V28" s="30">
        <f>IF('Attendance Sheet'!Q43="y",'Attendance Sheet'!$I$2+2,"")</f>
      </c>
      <c r="W28" s="30">
        <f>IF('Attendance Sheet'!R43="y",'Attendance Sheet'!$I$2+3,"")</f>
      </c>
      <c r="X28" s="30">
        <f>IF('Attendance Sheet'!S43="y",'Attendance Sheet'!$I$2+4,"")</f>
      </c>
      <c r="Y28" s="30">
        <f>IF('Attendance Sheet'!T43="y",'Attendance Sheet'!$I$2+5,"")</f>
      </c>
      <c r="Z28" s="30">
        <f>IF('Attendance Sheet'!U43="y",'Attendance Sheet'!$I$2+6,"")</f>
      </c>
      <c r="AA28" s="30">
        <f>IF('Attendance Sheet'!V43="y",'Attendance Sheet'!$I$2+7,"")</f>
      </c>
      <c r="AB28" s="30">
        <f>IF('Attendance Sheet'!W43="y",'Attendance Sheet'!$I$2+8,"")</f>
      </c>
      <c r="AC28" s="30">
        <f>IF('Attendance Sheet'!X43="y",'Attendance Sheet'!$I$2+9,"")</f>
      </c>
      <c r="AD28" s="30">
        <f>IF('Attendance Sheet'!Y43="y",'Attendance Sheet'!$I$2+10,"")</f>
      </c>
      <c r="AE28" s="30">
        <f>IF('Attendance Sheet'!Z43="y",'Attendance Sheet'!$I$2+11,"")</f>
      </c>
      <c r="AF28" s="30">
        <f>IF('Attendance Sheet'!AA43="y",'Attendance Sheet'!$I$2+12,"")</f>
      </c>
      <c r="AG28" s="30">
        <f>IF('Attendance Sheet'!AB43="y",'Attendance Sheet'!$I$2+13,"")</f>
      </c>
      <c r="AH28" s="30">
        <f>IF('Attendance Sheet'!AC43="y",'Attendance Sheet'!$I$2+14,"")</f>
      </c>
      <c r="AI28" s="30">
        <f>IF('Attendance Sheet'!AD43="y",'Attendance Sheet'!$I$2+15,"")</f>
      </c>
      <c r="AJ28" s="30">
        <f>IF('Attendance Sheet'!AE43="y",'Attendance Sheet'!$I$2+16,"")</f>
      </c>
      <c r="AK28" s="30">
        <f>IF('Attendance Sheet'!AF43="y",'Attendance Sheet'!$I$2+17,"")</f>
      </c>
      <c r="AL28" s="30">
        <f>IF('Attendance Sheet'!AG43="y",'Attendance Sheet'!$I$2+18,"")</f>
      </c>
      <c r="AM28" s="30">
        <f>IF('Attendance Sheet'!AH43="y",'Attendance Sheet'!$I$2+19,"")</f>
      </c>
      <c r="AN28" s="30">
        <f>IF('Attendance Sheet'!AI43="y",'Attendance Sheet'!$I$2+20,"")</f>
      </c>
      <c r="AO28" s="30">
        <f>IF('Attendance Sheet'!AJ43="y",'Attendance Sheet'!$I$2+21,"")</f>
      </c>
      <c r="AP28" s="30">
        <f>IF('Attendance Sheet'!AK43="y",'Attendance Sheet'!$I$2+22,"")</f>
      </c>
      <c r="AQ28" s="30">
        <f>IF('Attendance Sheet'!AL43="y",'Attendance Sheet'!$I$2+23,"")</f>
      </c>
      <c r="AR28" s="30">
        <f>IF('Attendance Sheet'!AM43="y",'Attendance Sheet'!$I$2+24,"")</f>
      </c>
      <c r="AS28" s="30">
        <f>IF('Attendance Sheet'!AN43="y",'Attendance Sheet'!$I$2+25,"")</f>
      </c>
      <c r="AT28" s="30">
        <f>IF('Attendance Sheet'!AO43="y",'Attendance Sheet'!$I$2+26,"")</f>
      </c>
      <c r="AU28" s="30">
        <f>IF('Attendance Sheet'!AP43="y",'Attendance Sheet'!$I$2+27,"")</f>
      </c>
      <c r="AV28" s="30">
        <f>IF('Attendance Sheet'!AQ43="y",'Attendance Sheet'!$I$2+28,"")</f>
      </c>
      <c r="AW28" s="30">
        <f>IF('Attendance Sheet'!AR43="y",'Attendance Sheet'!$I$2+29,"")</f>
      </c>
      <c r="AX28" s="30">
        <f>IF('Attendance Sheet'!AS43="y",'Attendance Sheet'!$I$2+30,"")</f>
      </c>
    </row>
    <row r="29" spans="1:85" s="35" customFormat="1" ht="12.75">
      <c r="A29" s="31">
        <f>IF('Attendance Sheet'!A44&lt;&gt;0,'Attendance Sheet'!A44,"")</f>
      </c>
      <c r="B29" s="24">
        <f>IF('Attendance Sheet'!C44&lt;&gt;0,'Attendance Sheet'!C44,"")</f>
      </c>
      <c r="C29" s="24">
        <f>IF('Attendance Sheet'!D44&lt;&gt;0,'Attendance Sheet'!D44,"")</f>
      </c>
      <c r="D29" s="24" t="e">
        <f>IF('Attendance Sheet'!#REF!&lt;&gt;0,'Attendance Sheet'!#REF!,"")</f>
        <v>#REF!</v>
      </c>
      <c r="E29" s="24">
        <f>IF('Attendance Sheet'!G44&lt;&gt;0,'Attendance Sheet'!G44,"")</f>
      </c>
      <c r="F29" s="29">
        <f>IF('Attendance Sheet'!H44&lt;&gt;0,'Attendance Sheet'!H44,"")</f>
      </c>
      <c r="G29" s="24">
        <f>IF('Attendance Sheet'!I44&lt;&gt;0,'Attendance Sheet'!I44,"")</f>
      </c>
      <c r="H29" s="34">
        <f>IF(LEN('Attendance Sheet'!L44)=9,5&amp;'Attendance Sheet'!L44,"")</f>
      </c>
      <c r="I29" s="26" t="str">
        <f>'Attendance Sheet'!$J$5</f>
        <v>01</v>
      </c>
      <c r="J29" s="31">
        <f>IF('Attendance Sheet'!F44&lt;&gt;0,'Attendance Sheet'!F44,"")</f>
      </c>
      <c r="K29" s="24">
        <f>'Attendance Sheet'!$A$5</f>
        <v>0</v>
      </c>
      <c r="L29" s="24">
        <f>IF('Attendance Sheet'!K44&lt;&gt;0,'Attendance Sheet'!K44,"")</f>
      </c>
      <c r="M29" s="24">
        <f>IF('Attendance Sheet'!J44&lt;&gt;0,'Attendance Sheet'!J44,"")</f>
      </c>
      <c r="N29" s="29">
        <f>IF('Attendance Sheet'!M44&lt;&gt;0,'Attendance Sheet'!M44,"")</f>
      </c>
      <c r="O29" s="29">
        <f>IF('Attendance Sheet'!N44&lt;&gt;0,'Attendance Sheet'!N44,"")</f>
      </c>
      <c r="P29" s="2">
        <f>COUNTIF('Attendance Sheet'!O44:AS44,"Y")</f>
        <v>0</v>
      </c>
      <c r="Q29" s="18">
        <f t="shared" si="2"/>
        <v>117.96</v>
      </c>
      <c r="R29" s="25">
        <f t="shared" si="1"/>
        <v>0</v>
      </c>
      <c r="S29" s="26" t="str">
        <f>'Attendance Sheet'!$L$7</f>
        <v>DHR</v>
      </c>
      <c r="T29" s="30">
        <f>IF('Attendance Sheet'!O44="y",'Attendance Sheet'!$I$2,"")</f>
      </c>
      <c r="U29" s="30">
        <f>IF('Attendance Sheet'!P44="y",'Attendance Sheet'!$I$2+1,"")</f>
      </c>
      <c r="V29" s="30">
        <f>IF('Attendance Sheet'!Q44="y",'Attendance Sheet'!$I$2+2,"")</f>
      </c>
      <c r="W29" s="30">
        <f>IF('Attendance Sheet'!R44="y",'Attendance Sheet'!$I$2+3,"")</f>
      </c>
      <c r="X29" s="30">
        <f>IF('Attendance Sheet'!S44="y",'Attendance Sheet'!$I$2+4,"")</f>
      </c>
      <c r="Y29" s="30">
        <f>IF('Attendance Sheet'!T44="y",'Attendance Sheet'!$I$2+5,"")</f>
      </c>
      <c r="Z29" s="30">
        <f>IF('Attendance Sheet'!U44="y",'Attendance Sheet'!$I$2+6,"")</f>
      </c>
      <c r="AA29" s="30">
        <f>IF('Attendance Sheet'!V44="y",'Attendance Sheet'!$I$2+7,"")</f>
      </c>
      <c r="AB29" s="30">
        <f>IF('Attendance Sheet'!W44="y",'Attendance Sheet'!$I$2+8,"")</f>
      </c>
      <c r="AC29" s="30">
        <f>IF('Attendance Sheet'!X44="y",'Attendance Sheet'!$I$2+9,"")</f>
      </c>
      <c r="AD29" s="30">
        <f>IF('Attendance Sheet'!Y44="y",'Attendance Sheet'!$I$2+10,"")</f>
      </c>
      <c r="AE29" s="30">
        <f>IF('Attendance Sheet'!Z44="y",'Attendance Sheet'!$I$2+11,"")</f>
      </c>
      <c r="AF29" s="30">
        <f>IF('Attendance Sheet'!AA44="y",'Attendance Sheet'!$I$2+12,"")</f>
      </c>
      <c r="AG29" s="30">
        <f>IF('Attendance Sheet'!AB44="y",'Attendance Sheet'!$I$2+13,"")</f>
      </c>
      <c r="AH29" s="30">
        <f>IF('Attendance Sheet'!AC44="y",'Attendance Sheet'!$I$2+14,"")</f>
      </c>
      <c r="AI29" s="30">
        <f>IF('Attendance Sheet'!AD44="y",'Attendance Sheet'!$I$2+15,"")</f>
      </c>
      <c r="AJ29" s="30">
        <f>IF('Attendance Sheet'!AE44="y",'Attendance Sheet'!$I$2+16,"")</f>
      </c>
      <c r="AK29" s="30">
        <f>IF('Attendance Sheet'!AF44="y",'Attendance Sheet'!$I$2+17,"")</f>
      </c>
      <c r="AL29" s="30">
        <f>IF('Attendance Sheet'!AG44="y",'Attendance Sheet'!$I$2+18,"")</f>
      </c>
      <c r="AM29" s="30">
        <f>IF('Attendance Sheet'!AH44="y",'Attendance Sheet'!$I$2+19,"")</f>
      </c>
      <c r="AN29" s="30">
        <f>IF('Attendance Sheet'!AI44="y",'Attendance Sheet'!$I$2+20,"")</f>
      </c>
      <c r="AO29" s="30">
        <f>IF('Attendance Sheet'!AJ44="y",'Attendance Sheet'!$I$2+21,"")</f>
      </c>
      <c r="AP29" s="30">
        <f>IF('Attendance Sheet'!AK44="y",'Attendance Sheet'!$I$2+22,"")</f>
      </c>
      <c r="AQ29" s="30">
        <f>IF('Attendance Sheet'!AL44="y",'Attendance Sheet'!$I$2+23,"")</f>
      </c>
      <c r="AR29" s="30">
        <f>IF('Attendance Sheet'!AM44="y",'Attendance Sheet'!$I$2+24,"")</f>
      </c>
      <c r="AS29" s="30">
        <f>IF('Attendance Sheet'!AN44="y",'Attendance Sheet'!$I$2+25,"")</f>
      </c>
      <c r="AT29" s="30">
        <f>IF('Attendance Sheet'!AO44="y",'Attendance Sheet'!$I$2+26,"")</f>
      </c>
      <c r="AU29" s="30">
        <f>IF('Attendance Sheet'!AP44="y",'Attendance Sheet'!$I$2+27,"")</f>
      </c>
      <c r="AV29" s="30">
        <f>IF('Attendance Sheet'!AQ44="y",'Attendance Sheet'!$I$2+28,"")</f>
      </c>
      <c r="AW29" s="30">
        <f>IF('Attendance Sheet'!AR44="y",'Attendance Sheet'!$I$2+29,"")</f>
      </c>
      <c r="AX29" s="30">
        <f>IF('Attendance Sheet'!AS44="y",'Attendance Sheet'!$I$2+30,"")</f>
      </c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</row>
    <row r="30" spans="1:50" ht="12.75">
      <c r="A30" s="24">
        <f>IF('Attendance Sheet'!A45&lt;&gt;0,'Attendance Sheet'!A45,"")</f>
      </c>
      <c r="B30" s="24">
        <f>IF('Attendance Sheet'!C45&lt;&gt;0,'Attendance Sheet'!C45,"")</f>
      </c>
      <c r="C30" s="24">
        <f>IF('Attendance Sheet'!D45&lt;&gt;0,'Attendance Sheet'!D45,"")</f>
      </c>
      <c r="D30" s="24" t="e">
        <f>IF('Attendance Sheet'!#REF!&lt;&gt;0,'Attendance Sheet'!#REF!,"")</f>
        <v>#REF!</v>
      </c>
      <c r="E30" s="24">
        <f>IF('Attendance Sheet'!G45&lt;&gt;0,'Attendance Sheet'!G45,"")</f>
      </c>
      <c r="F30" s="29">
        <f>IF('Attendance Sheet'!H45&lt;&gt;0,'Attendance Sheet'!H45,"")</f>
      </c>
      <c r="G30" s="24">
        <f>IF('Attendance Sheet'!I45&lt;&gt;0,'Attendance Sheet'!I45,"")</f>
      </c>
      <c r="H30" s="34">
        <f>IF(LEN('Attendance Sheet'!L45)=9,5&amp;'Attendance Sheet'!L45,"")</f>
      </c>
      <c r="I30" s="26" t="str">
        <f>'Attendance Sheet'!$J$5</f>
        <v>01</v>
      </c>
      <c r="J30" s="31">
        <f>IF('Attendance Sheet'!F45&lt;&gt;0,'Attendance Sheet'!F45,"")</f>
      </c>
      <c r="K30" s="24">
        <f>'Attendance Sheet'!$A$5</f>
        <v>0</v>
      </c>
      <c r="L30" s="24">
        <f>IF('Attendance Sheet'!K45&lt;&gt;0,'Attendance Sheet'!K45,"")</f>
      </c>
      <c r="M30" s="24">
        <f>IF('Attendance Sheet'!J45&lt;&gt;0,'Attendance Sheet'!J45,"")</f>
      </c>
      <c r="N30" s="29">
        <f>IF('Attendance Sheet'!M45&lt;&gt;0,'Attendance Sheet'!M45,"")</f>
      </c>
      <c r="O30" s="29">
        <f>IF('Attendance Sheet'!N45&lt;&gt;0,'Attendance Sheet'!N45,"")</f>
      </c>
      <c r="P30" s="2">
        <f>COUNTIF('Attendance Sheet'!O45:AS45,"Y")</f>
        <v>0</v>
      </c>
      <c r="Q30" s="18">
        <f t="shared" si="2"/>
        <v>117.96</v>
      </c>
      <c r="R30" s="25">
        <f t="shared" si="1"/>
        <v>0</v>
      </c>
      <c r="S30" s="26" t="str">
        <f>'Attendance Sheet'!$L$7</f>
        <v>DHR</v>
      </c>
      <c r="T30" s="30">
        <f>IF('Attendance Sheet'!O45="y",'Attendance Sheet'!$I$2,"")</f>
      </c>
      <c r="U30" s="30">
        <f>IF('Attendance Sheet'!P45="y",'Attendance Sheet'!$I$2+1,"")</f>
      </c>
      <c r="V30" s="30">
        <f>IF('Attendance Sheet'!Q45="y",'Attendance Sheet'!$I$2+2,"")</f>
      </c>
      <c r="W30" s="30">
        <f>IF('Attendance Sheet'!R45="y",'Attendance Sheet'!$I$2+3,"")</f>
      </c>
      <c r="X30" s="30">
        <f>IF('Attendance Sheet'!S45="y",'Attendance Sheet'!$I$2+4,"")</f>
      </c>
      <c r="Y30" s="30">
        <f>IF('Attendance Sheet'!T45="y",'Attendance Sheet'!$I$2+5,"")</f>
      </c>
      <c r="Z30" s="30">
        <f>IF('Attendance Sheet'!U45="y",'Attendance Sheet'!$I$2+6,"")</f>
      </c>
      <c r="AA30" s="30">
        <f>IF('Attendance Sheet'!V45="y",'Attendance Sheet'!$I$2+7,"")</f>
      </c>
      <c r="AB30" s="30">
        <f>IF('Attendance Sheet'!W45="y",'Attendance Sheet'!$I$2+8,"")</f>
      </c>
      <c r="AC30" s="30">
        <f>IF('Attendance Sheet'!X45="y",'Attendance Sheet'!$I$2+9,"")</f>
      </c>
      <c r="AD30" s="30">
        <f>IF('Attendance Sheet'!Y45="y",'Attendance Sheet'!$I$2+10,"")</f>
      </c>
      <c r="AE30" s="30">
        <f>IF('Attendance Sheet'!Z45="y",'Attendance Sheet'!$I$2+11,"")</f>
      </c>
      <c r="AF30" s="30">
        <f>IF('Attendance Sheet'!AA45="y",'Attendance Sheet'!$I$2+12,"")</f>
      </c>
      <c r="AG30" s="30">
        <f>IF('Attendance Sheet'!AB45="y",'Attendance Sheet'!$I$2+13,"")</f>
      </c>
      <c r="AH30" s="30">
        <f>IF('Attendance Sheet'!AC45="y",'Attendance Sheet'!$I$2+14,"")</f>
      </c>
      <c r="AI30" s="30">
        <f>IF('Attendance Sheet'!AD45="y",'Attendance Sheet'!$I$2+15,"")</f>
      </c>
      <c r="AJ30" s="30">
        <f>IF('Attendance Sheet'!AE45="y",'Attendance Sheet'!$I$2+16,"")</f>
      </c>
      <c r="AK30" s="30">
        <f>IF('Attendance Sheet'!AF45="y",'Attendance Sheet'!$I$2+17,"")</f>
      </c>
      <c r="AL30" s="30">
        <f>IF('Attendance Sheet'!AG45="y",'Attendance Sheet'!$I$2+18,"")</f>
      </c>
      <c r="AM30" s="30">
        <f>IF('Attendance Sheet'!AH45="y",'Attendance Sheet'!$I$2+19,"")</f>
      </c>
      <c r="AN30" s="30">
        <f>IF('Attendance Sheet'!AI45="y",'Attendance Sheet'!$I$2+20,"")</f>
      </c>
      <c r="AO30" s="30">
        <f>IF('Attendance Sheet'!AJ45="y",'Attendance Sheet'!$I$2+21,"")</f>
      </c>
      <c r="AP30" s="30">
        <f>IF('Attendance Sheet'!AK45="y",'Attendance Sheet'!$I$2+22,"")</f>
      </c>
      <c r="AQ30" s="30">
        <f>IF('Attendance Sheet'!AL45="y",'Attendance Sheet'!$I$2+23,"")</f>
      </c>
      <c r="AR30" s="30">
        <f>IF('Attendance Sheet'!AM45="y",'Attendance Sheet'!$I$2+24,"")</f>
      </c>
      <c r="AS30" s="30">
        <f>IF('Attendance Sheet'!AN45="y",'Attendance Sheet'!$I$2+25,"")</f>
      </c>
      <c r="AT30" s="30">
        <f>IF('Attendance Sheet'!AO45="y",'Attendance Sheet'!$I$2+26,"")</f>
      </c>
      <c r="AU30" s="30">
        <f>IF('Attendance Sheet'!AP45="y",'Attendance Sheet'!$I$2+27,"")</f>
      </c>
      <c r="AV30" s="30">
        <f>IF('Attendance Sheet'!AQ45="y",'Attendance Sheet'!$I$2+28,"")</f>
      </c>
      <c r="AW30" s="30">
        <f>IF('Attendance Sheet'!AR45="y",'Attendance Sheet'!$I$2+29,"")</f>
      </c>
      <c r="AX30" s="30">
        <f>IF('Attendance Sheet'!AS45="y",'Attendance Sheet'!$I$2+30,"")</f>
      </c>
    </row>
    <row r="31" spans="1:50" ht="12.75">
      <c r="A31" s="24">
        <f>IF('Attendance Sheet'!A46&lt;&gt;0,'Attendance Sheet'!A46,"")</f>
      </c>
      <c r="B31" s="24">
        <f>IF('Attendance Sheet'!C46&lt;&gt;0,'Attendance Sheet'!C46,"")</f>
      </c>
      <c r="C31" s="24">
        <f>IF('Attendance Sheet'!D46&lt;&gt;0,'Attendance Sheet'!D46,"")</f>
      </c>
      <c r="D31" s="24" t="e">
        <f>IF('Attendance Sheet'!#REF!&lt;&gt;0,'Attendance Sheet'!#REF!,"")</f>
        <v>#REF!</v>
      </c>
      <c r="E31" s="24">
        <f>IF('Attendance Sheet'!G46&lt;&gt;0,'Attendance Sheet'!G46,"")</f>
      </c>
      <c r="F31" s="29">
        <f>IF('Attendance Sheet'!H46&lt;&gt;0,'Attendance Sheet'!H46,"")</f>
      </c>
      <c r="G31" s="24">
        <f>IF('Attendance Sheet'!I46&lt;&gt;0,'Attendance Sheet'!I46,"")</f>
      </c>
      <c r="H31" s="34">
        <f>IF(LEN('Attendance Sheet'!L46)=9,5&amp;'Attendance Sheet'!L46,"")</f>
      </c>
      <c r="I31" s="26" t="str">
        <f>'Attendance Sheet'!$J$5</f>
        <v>01</v>
      </c>
      <c r="J31" s="31">
        <f>IF('Attendance Sheet'!F46&lt;&gt;0,'Attendance Sheet'!F46,"")</f>
      </c>
      <c r="K31" s="24">
        <f>'Attendance Sheet'!$A$5</f>
        <v>0</v>
      </c>
      <c r="L31" s="24">
        <f>IF('Attendance Sheet'!K46&lt;&gt;0,'Attendance Sheet'!K46,"")</f>
      </c>
      <c r="M31" s="24">
        <f>IF('Attendance Sheet'!J46&lt;&gt;0,'Attendance Sheet'!J46,"")</f>
      </c>
      <c r="N31" s="29">
        <f>IF('Attendance Sheet'!M46&lt;&gt;0,'Attendance Sheet'!M46,"")</f>
      </c>
      <c r="O31" s="29">
        <f>IF('Attendance Sheet'!N46&lt;&gt;0,'Attendance Sheet'!N46,"")</f>
      </c>
      <c r="P31" s="2">
        <f>COUNTIF('Attendance Sheet'!O46:AS46,"Y")</f>
        <v>0</v>
      </c>
      <c r="Q31" s="18">
        <f t="shared" si="2"/>
        <v>117.96</v>
      </c>
      <c r="R31" s="25">
        <f t="shared" si="1"/>
        <v>0</v>
      </c>
      <c r="S31" s="26" t="str">
        <f>'Attendance Sheet'!$L$7</f>
        <v>DHR</v>
      </c>
      <c r="T31" s="30">
        <f>IF('Attendance Sheet'!O46="y",'Attendance Sheet'!$I$2,"")</f>
      </c>
      <c r="U31" s="30">
        <f>IF('Attendance Sheet'!P46="y",'Attendance Sheet'!$I$2+1,"")</f>
      </c>
      <c r="V31" s="30">
        <f>IF('Attendance Sheet'!Q46="y",'Attendance Sheet'!$I$2+2,"")</f>
      </c>
      <c r="W31" s="30">
        <f>IF('Attendance Sheet'!R46="y",'Attendance Sheet'!$I$2+3,"")</f>
      </c>
      <c r="X31" s="30">
        <f>IF('Attendance Sheet'!S46="y",'Attendance Sheet'!$I$2+4,"")</f>
      </c>
      <c r="Y31" s="30">
        <f>IF('Attendance Sheet'!T46="y",'Attendance Sheet'!$I$2+5,"")</f>
      </c>
      <c r="Z31" s="30">
        <f>IF('Attendance Sheet'!U46="y",'Attendance Sheet'!$I$2+6,"")</f>
      </c>
      <c r="AA31" s="30">
        <f>IF('Attendance Sheet'!V46="y",'Attendance Sheet'!$I$2+7,"")</f>
      </c>
      <c r="AB31" s="30">
        <f>IF('Attendance Sheet'!W46="y",'Attendance Sheet'!$I$2+8,"")</f>
      </c>
      <c r="AC31" s="30">
        <f>IF('Attendance Sheet'!X46="y",'Attendance Sheet'!$I$2+9,"")</f>
      </c>
      <c r="AD31" s="30">
        <f>IF('Attendance Sheet'!Y46="y",'Attendance Sheet'!$I$2+10,"")</f>
      </c>
      <c r="AE31" s="30">
        <f>IF('Attendance Sheet'!Z46="y",'Attendance Sheet'!$I$2+11,"")</f>
      </c>
      <c r="AF31" s="30">
        <f>IF('Attendance Sheet'!AA46="y",'Attendance Sheet'!$I$2+12,"")</f>
      </c>
      <c r="AG31" s="30">
        <f>IF('Attendance Sheet'!AB46="y",'Attendance Sheet'!$I$2+13,"")</f>
      </c>
      <c r="AH31" s="30">
        <f>IF('Attendance Sheet'!AC46="y",'Attendance Sheet'!$I$2+14,"")</f>
      </c>
      <c r="AI31" s="30">
        <f>IF('Attendance Sheet'!AD46="y",'Attendance Sheet'!$I$2+15,"")</f>
      </c>
      <c r="AJ31" s="30">
        <f>IF('Attendance Sheet'!AE46="y",'Attendance Sheet'!$I$2+16,"")</f>
      </c>
      <c r="AK31" s="30">
        <f>IF('Attendance Sheet'!AF46="y",'Attendance Sheet'!$I$2+17,"")</f>
      </c>
      <c r="AL31" s="30">
        <f>IF('Attendance Sheet'!AG46="y",'Attendance Sheet'!$I$2+18,"")</f>
      </c>
      <c r="AM31" s="30">
        <f>IF('Attendance Sheet'!AH46="y",'Attendance Sheet'!$I$2+19,"")</f>
      </c>
      <c r="AN31" s="30">
        <f>IF('Attendance Sheet'!AI46="y",'Attendance Sheet'!$I$2+20,"")</f>
      </c>
      <c r="AO31" s="30">
        <f>IF('Attendance Sheet'!AJ46="y",'Attendance Sheet'!$I$2+21,"")</f>
      </c>
      <c r="AP31" s="30">
        <f>IF('Attendance Sheet'!AK46="y",'Attendance Sheet'!$I$2+22,"")</f>
      </c>
      <c r="AQ31" s="30">
        <f>IF('Attendance Sheet'!AL46="y",'Attendance Sheet'!$I$2+23,"")</f>
      </c>
      <c r="AR31" s="30">
        <f>IF('Attendance Sheet'!AM46="y",'Attendance Sheet'!$I$2+24,"")</f>
      </c>
      <c r="AS31" s="30">
        <f>IF('Attendance Sheet'!AN46="y",'Attendance Sheet'!$I$2+25,"")</f>
      </c>
      <c r="AT31" s="30">
        <f>IF('Attendance Sheet'!AO46="y",'Attendance Sheet'!$I$2+26,"")</f>
      </c>
      <c r="AU31" s="30">
        <f>IF('Attendance Sheet'!AP46="y",'Attendance Sheet'!$I$2+27,"")</f>
      </c>
      <c r="AV31" s="30">
        <f>IF('Attendance Sheet'!AQ46="y",'Attendance Sheet'!$I$2+28,"")</f>
      </c>
      <c r="AW31" s="30">
        <f>IF('Attendance Sheet'!AR46="y",'Attendance Sheet'!$I$2+29,"")</f>
      </c>
      <c r="AX31" s="30">
        <f>IF('Attendance Sheet'!AS46="y",'Attendance Sheet'!$I$2+30,"")</f>
      </c>
    </row>
    <row r="32" spans="1:50" ht="12.75">
      <c r="A32" s="24">
        <f>IF('Attendance Sheet'!A47&lt;&gt;0,'Attendance Sheet'!A47,"")</f>
      </c>
      <c r="B32" s="24">
        <f>IF('Attendance Sheet'!C47&lt;&gt;0,'Attendance Sheet'!C47,"")</f>
      </c>
      <c r="C32" s="24">
        <f>IF('Attendance Sheet'!D47&lt;&gt;0,'Attendance Sheet'!D47,"")</f>
      </c>
      <c r="D32" s="24" t="e">
        <f>IF('Attendance Sheet'!#REF!&lt;&gt;0,'Attendance Sheet'!#REF!,"")</f>
        <v>#REF!</v>
      </c>
      <c r="E32" s="24">
        <f>IF('Attendance Sheet'!G47&lt;&gt;0,'Attendance Sheet'!G47,"")</f>
      </c>
      <c r="F32" s="29">
        <f>IF('Attendance Sheet'!H47&lt;&gt;0,'Attendance Sheet'!H47,"")</f>
      </c>
      <c r="G32" s="24">
        <f>IF('Attendance Sheet'!I47&lt;&gt;0,'Attendance Sheet'!I47,"")</f>
      </c>
      <c r="H32" s="34">
        <f>IF(LEN('Attendance Sheet'!L47)=9,5&amp;'Attendance Sheet'!L47,"")</f>
      </c>
      <c r="I32" s="26" t="str">
        <f>'Attendance Sheet'!$J$5</f>
        <v>01</v>
      </c>
      <c r="J32" s="31">
        <f>IF('Attendance Sheet'!F47&lt;&gt;0,'Attendance Sheet'!F47,"")</f>
      </c>
      <c r="K32" s="24">
        <f>'Attendance Sheet'!$A$5</f>
        <v>0</v>
      </c>
      <c r="L32" s="24">
        <f>IF('Attendance Sheet'!K47&lt;&gt;0,'Attendance Sheet'!K47,"")</f>
      </c>
      <c r="M32" s="24">
        <f>IF('Attendance Sheet'!J47&lt;&gt;0,'Attendance Sheet'!J47,"")</f>
      </c>
      <c r="N32" s="29">
        <f>IF('Attendance Sheet'!M47&lt;&gt;0,'Attendance Sheet'!M47,"")</f>
      </c>
      <c r="O32" s="29">
        <f>IF('Attendance Sheet'!N47&lt;&gt;0,'Attendance Sheet'!N47,"")</f>
      </c>
      <c r="P32" s="2">
        <f>COUNTIF('Attendance Sheet'!O47:AS47,"Y")</f>
        <v>0</v>
      </c>
      <c r="Q32" s="18">
        <f t="shared" si="2"/>
        <v>117.96</v>
      </c>
      <c r="R32" s="25">
        <f t="shared" si="1"/>
        <v>0</v>
      </c>
      <c r="S32" s="26" t="str">
        <f>'Attendance Sheet'!$L$7</f>
        <v>DHR</v>
      </c>
      <c r="T32" s="30">
        <f>IF('Attendance Sheet'!O47="y",'Attendance Sheet'!$I$2,"")</f>
      </c>
      <c r="U32" s="30">
        <f>IF('Attendance Sheet'!P47="y",'Attendance Sheet'!$I$2+1,"")</f>
      </c>
      <c r="V32" s="30">
        <f>IF('Attendance Sheet'!Q47="y",'Attendance Sheet'!$I$2+2,"")</f>
      </c>
      <c r="W32" s="30">
        <f>IF('Attendance Sheet'!R47="y",'Attendance Sheet'!$I$2+3,"")</f>
      </c>
      <c r="X32" s="30">
        <f>IF('Attendance Sheet'!S47="y",'Attendance Sheet'!$I$2+4,"")</f>
      </c>
      <c r="Y32" s="30">
        <f>IF('Attendance Sheet'!T47="y",'Attendance Sheet'!$I$2+5,"")</f>
      </c>
      <c r="Z32" s="30">
        <f>IF('Attendance Sheet'!U47="y",'Attendance Sheet'!$I$2+6,"")</f>
      </c>
      <c r="AA32" s="30">
        <f>IF('Attendance Sheet'!V47="y",'Attendance Sheet'!$I$2+7,"")</f>
      </c>
      <c r="AB32" s="30">
        <f>IF('Attendance Sheet'!W47="y",'Attendance Sheet'!$I$2+8,"")</f>
      </c>
      <c r="AC32" s="30">
        <f>IF('Attendance Sheet'!X47="y",'Attendance Sheet'!$I$2+9,"")</f>
      </c>
      <c r="AD32" s="30">
        <f>IF('Attendance Sheet'!Y47="y",'Attendance Sheet'!$I$2+10,"")</f>
      </c>
      <c r="AE32" s="30">
        <f>IF('Attendance Sheet'!Z47="y",'Attendance Sheet'!$I$2+11,"")</f>
      </c>
      <c r="AF32" s="30">
        <f>IF('Attendance Sheet'!AA47="y",'Attendance Sheet'!$I$2+12,"")</f>
      </c>
      <c r="AG32" s="30">
        <f>IF('Attendance Sheet'!AB47="y",'Attendance Sheet'!$I$2+13,"")</f>
      </c>
      <c r="AH32" s="30">
        <f>IF('Attendance Sheet'!AC47="y",'Attendance Sheet'!$I$2+14,"")</f>
      </c>
      <c r="AI32" s="30">
        <f>IF('Attendance Sheet'!AD47="y",'Attendance Sheet'!$I$2+15,"")</f>
      </c>
      <c r="AJ32" s="30">
        <f>IF('Attendance Sheet'!AE47="y",'Attendance Sheet'!$I$2+16,"")</f>
      </c>
      <c r="AK32" s="30">
        <f>IF('Attendance Sheet'!AF47="y",'Attendance Sheet'!$I$2+17,"")</f>
      </c>
      <c r="AL32" s="30">
        <f>IF('Attendance Sheet'!AG47="y",'Attendance Sheet'!$I$2+18,"")</f>
      </c>
      <c r="AM32" s="30">
        <f>IF('Attendance Sheet'!AH47="y",'Attendance Sheet'!$I$2+19,"")</f>
      </c>
      <c r="AN32" s="30">
        <f>IF('Attendance Sheet'!AI47="y",'Attendance Sheet'!$I$2+20,"")</f>
      </c>
      <c r="AO32" s="30">
        <f>IF('Attendance Sheet'!AJ47="y",'Attendance Sheet'!$I$2+21,"")</f>
      </c>
      <c r="AP32" s="30">
        <f>IF('Attendance Sheet'!AK47="y",'Attendance Sheet'!$I$2+22,"")</f>
      </c>
      <c r="AQ32" s="30">
        <f>IF('Attendance Sheet'!AL47="y",'Attendance Sheet'!$I$2+23,"")</f>
      </c>
      <c r="AR32" s="30">
        <f>IF('Attendance Sheet'!AM47="y",'Attendance Sheet'!$I$2+24,"")</f>
      </c>
      <c r="AS32" s="30">
        <f>IF('Attendance Sheet'!AN47="y",'Attendance Sheet'!$I$2+25,"")</f>
      </c>
      <c r="AT32" s="30">
        <f>IF('Attendance Sheet'!AO47="y",'Attendance Sheet'!$I$2+26,"")</f>
      </c>
      <c r="AU32" s="30">
        <f>IF('Attendance Sheet'!AP47="y",'Attendance Sheet'!$I$2+27,"")</f>
      </c>
      <c r="AV32" s="30">
        <f>IF('Attendance Sheet'!AQ47="y",'Attendance Sheet'!$I$2+28,"")</f>
      </c>
      <c r="AW32" s="30">
        <f>IF('Attendance Sheet'!AR47="y",'Attendance Sheet'!$I$2+29,"")</f>
      </c>
      <c r="AX32" s="30">
        <f>IF('Attendance Sheet'!AS47="y",'Attendance Sheet'!$I$2+30,"")</f>
      </c>
    </row>
    <row r="33" spans="1:50" ht="12.75">
      <c r="A33" s="24">
        <f>IF('Attendance Sheet'!A48&lt;&gt;0,'Attendance Sheet'!A48,"")</f>
      </c>
      <c r="B33" s="24">
        <f>IF('Attendance Sheet'!C48&lt;&gt;0,'Attendance Sheet'!C48,"")</f>
      </c>
      <c r="C33" s="24">
        <f>IF('Attendance Sheet'!D48&lt;&gt;0,'Attendance Sheet'!D48,"")</f>
      </c>
      <c r="D33" s="24" t="e">
        <f>IF('Attendance Sheet'!#REF!&lt;&gt;0,'Attendance Sheet'!#REF!,"")</f>
        <v>#REF!</v>
      </c>
      <c r="E33" s="24">
        <f>IF('Attendance Sheet'!G48&lt;&gt;0,'Attendance Sheet'!G48,"")</f>
      </c>
      <c r="F33" s="29">
        <f>IF('Attendance Sheet'!H48&lt;&gt;0,'Attendance Sheet'!H48,"")</f>
      </c>
      <c r="G33" s="24">
        <f>IF('Attendance Sheet'!I48&lt;&gt;0,'Attendance Sheet'!I48,"")</f>
      </c>
      <c r="H33" s="34">
        <f>IF(LEN('Attendance Sheet'!L48)=9,5&amp;'Attendance Sheet'!L48,"")</f>
      </c>
      <c r="I33" s="26" t="str">
        <f>'Attendance Sheet'!$J$5</f>
        <v>01</v>
      </c>
      <c r="J33" s="31">
        <f>IF('Attendance Sheet'!F48&lt;&gt;0,'Attendance Sheet'!F48,"")</f>
      </c>
      <c r="K33" s="24">
        <f>'Attendance Sheet'!$A$5</f>
        <v>0</v>
      </c>
      <c r="L33" s="24">
        <f>IF('Attendance Sheet'!K48&lt;&gt;0,'Attendance Sheet'!K48,"")</f>
      </c>
      <c r="M33" s="24">
        <f>IF('Attendance Sheet'!J48&lt;&gt;0,'Attendance Sheet'!J48,"")</f>
      </c>
      <c r="N33" s="29">
        <f>IF('Attendance Sheet'!M48&lt;&gt;0,'Attendance Sheet'!M48,"")</f>
      </c>
      <c r="O33" s="29">
        <f>IF('Attendance Sheet'!N48&lt;&gt;0,'Attendance Sheet'!N48,"")</f>
      </c>
      <c r="P33" s="2">
        <f>COUNTIF('Attendance Sheet'!O48:AS48,"Y")</f>
        <v>0</v>
      </c>
      <c r="Q33" s="18">
        <f t="shared" si="2"/>
        <v>117.96</v>
      </c>
      <c r="R33" s="25">
        <f t="shared" si="1"/>
        <v>0</v>
      </c>
      <c r="S33" s="26" t="str">
        <f>'Attendance Sheet'!$L$7</f>
        <v>DHR</v>
      </c>
      <c r="T33" s="30">
        <f>IF('Attendance Sheet'!O48="y",'Attendance Sheet'!$I$2,"")</f>
      </c>
      <c r="U33" s="30">
        <f>IF('Attendance Sheet'!P48="y",'Attendance Sheet'!$I$2+1,"")</f>
      </c>
      <c r="V33" s="30">
        <f>IF('Attendance Sheet'!Q48="y",'Attendance Sheet'!$I$2+2,"")</f>
      </c>
      <c r="W33" s="30">
        <f>IF('Attendance Sheet'!R48="y",'Attendance Sheet'!$I$2+3,"")</f>
      </c>
      <c r="X33" s="30">
        <f>IF('Attendance Sheet'!S48="y",'Attendance Sheet'!$I$2+4,"")</f>
      </c>
      <c r="Y33" s="30">
        <f>IF('Attendance Sheet'!T48="y",'Attendance Sheet'!$I$2+5,"")</f>
      </c>
      <c r="Z33" s="30">
        <f>IF('Attendance Sheet'!U48="y",'Attendance Sheet'!$I$2+6,"")</f>
      </c>
      <c r="AA33" s="30">
        <f>IF('Attendance Sheet'!V48="y",'Attendance Sheet'!$I$2+7,"")</f>
      </c>
      <c r="AB33" s="30">
        <f>IF('Attendance Sheet'!W48="y",'Attendance Sheet'!$I$2+8,"")</f>
      </c>
      <c r="AC33" s="30">
        <f>IF('Attendance Sheet'!X48="y",'Attendance Sheet'!$I$2+9,"")</f>
      </c>
      <c r="AD33" s="30">
        <f>IF('Attendance Sheet'!Y48="y",'Attendance Sheet'!$I$2+10,"")</f>
      </c>
      <c r="AE33" s="30">
        <f>IF('Attendance Sheet'!Z48="y",'Attendance Sheet'!$I$2+11,"")</f>
      </c>
      <c r="AF33" s="30">
        <f>IF('Attendance Sheet'!AA48="y",'Attendance Sheet'!$I$2+12,"")</f>
      </c>
      <c r="AG33" s="30">
        <f>IF('Attendance Sheet'!AB48="y",'Attendance Sheet'!$I$2+13,"")</f>
      </c>
      <c r="AH33" s="30">
        <f>IF('Attendance Sheet'!AC48="y",'Attendance Sheet'!$I$2+14,"")</f>
      </c>
      <c r="AI33" s="30">
        <f>IF('Attendance Sheet'!AD48="y",'Attendance Sheet'!$I$2+15,"")</f>
      </c>
      <c r="AJ33" s="30">
        <f>IF('Attendance Sheet'!AE48="y",'Attendance Sheet'!$I$2+16,"")</f>
      </c>
      <c r="AK33" s="30">
        <f>IF('Attendance Sheet'!AF48="y",'Attendance Sheet'!$I$2+17,"")</f>
      </c>
      <c r="AL33" s="30">
        <f>IF('Attendance Sheet'!AG48="y",'Attendance Sheet'!$I$2+18,"")</f>
      </c>
      <c r="AM33" s="30">
        <f>IF('Attendance Sheet'!AH48="y",'Attendance Sheet'!$I$2+19,"")</f>
      </c>
      <c r="AN33" s="30">
        <f>IF('Attendance Sheet'!AI48="y",'Attendance Sheet'!$I$2+20,"")</f>
      </c>
      <c r="AO33" s="30">
        <f>IF('Attendance Sheet'!AJ48="y",'Attendance Sheet'!$I$2+21,"")</f>
      </c>
      <c r="AP33" s="30">
        <f>IF('Attendance Sheet'!AK48="y",'Attendance Sheet'!$I$2+22,"")</f>
      </c>
      <c r="AQ33" s="30">
        <f>IF('Attendance Sheet'!AL48="y",'Attendance Sheet'!$I$2+23,"")</f>
      </c>
      <c r="AR33" s="30">
        <f>IF('Attendance Sheet'!AM48="y",'Attendance Sheet'!$I$2+24,"")</f>
      </c>
      <c r="AS33" s="30">
        <f>IF('Attendance Sheet'!AN48="y",'Attendance Sheet'!$I$2+25,"")</f>
      </c>
      <c r="AT33" s="30">
        <f>IF('Attendance Sheet'!AO48="y",'Attendance Sheet'!$I$2+26,"")</f>
      </c>
      <c r="AU33" s="30">
        <f>IF('Attendance Sheet'!AP48="y",'Attendance Sheet'!$I$2+27,"")</f>
      </c>
      <c r="AV33" s="30">
        <f>IF('Attendance Sheet'!AQ48="y",'Attendance Sheet'!$I$2+28,"")</f>
      </c>
      <c r="AW33" s="30">
        <f>IF('Attendance Sheet'!AR48="y",'Attendance Sheet'!$I$2+29,"")</f>
      </c>
      <c r="AX33" s="30">
        <f>IF('Attendance Sheet'!AS48="y",'Attendance Sheet'!$I$2+30,"")</f>
      </c>
    </row>
    <row r="34" spans="1:50" ht="12.75">
      <c r="A34" s="24">
        <f>IF('Attendance Sheet'!A49&lt;&gt;0,'Attendance Sheet'!A49,"")</f>
      </c>
      <c r="B34" s="24">
        <f>IF('Attendance Sheet'!C49&lt;&gt;0,'Attendance Sheet'!C49,"")</f>
      </c>
      <c r="C34" s="24">
        <f>IF('Attendance Sheet'!D49&lt;&gt;0,'Attendance Sheet'!D49,"")</f>
      </c>
      <c r="D34" s="24" t="e">
        <f>IF('Attendance Sheet'!#REF!&lt;&gt;0,'Attendance Sheet'!#REF!,"")</f>
        <v>#REF!</v>
      </c>
      <c r="E34" s="24">
        <f>IF('Attendance Sheet'!G49&lt;&gt;0,'Attendance Sheet'!G49,"")</f>
      </c>
      <c r="F34" s="29">
        <f>IF('Attendance Sheet'!H49&lt;&gt;0,'Attendance Sheet'!H49,"")</f>
      </c>
      <c r="G34" s="24">
        <f>IF('Attendance Sheet'!I49&lt;&gt;0,'Attendance Sheet'!I49,"")</f>
      </c>
      <c r="H34" s="34">
        <f>IF(LEN('Attendance Sheet'!L49)=9,5&amp;'Attendance Sheet'!L49,"")</f>
      </c>
      <c r="I34" s="26" t="str">
        <f>'Attendance Sheet'!$J$5</f>
        <v>01</v>
      </c>
      <c r="J34" s="31">
        <f>IF('Attendance Sheet'!F49&lt;&gt;0,'Attendance Sheet'!F49,"")</f>
      </c>
      <c r="K34" s="24">
        <f>'Attendance Sheet'!$A$5</f>
        <v>0</v>
      </c>
      <c r="L34" s="24">
        <f>IF('Attendance Sheet'!K49&lt;&gt;0,'Attendance Sheet'!K49,"")</f>
      </c>
      <c r="M34" s="24">
        <f>IF('Attendance Sheet'!J49&lt;&gt;0,'Attendance Sheet'!J49,"")</f>
      </c>
      <c r="N34" s="29">
        <f>IF('Attendance Sheet'!M49&lt;&gt;0,'Attendance Sheet'!M49,"")</f>
      </c>
      <c r="O34" s="29">
        <f>IF('Attendance Sheet'!N49&lt;&gt;0,'Attendance Sheet'!N49,"")</f>
      </c>
      <c r="P34" s="2">
        <f>COUNTIF('Attendance Sheet'!O49:AS49,"Y")</f>
        <v>0</v>
      </c>
      <c r="Q34" s="18">
        <f t="shared" si="2"/>
        <v>117.96</v>
      </c>
      <c r="R34" s="25">
        <f t="shared" si="1"/>
        <v>0</v>
      </c>
      <c r="S34" s="26" t="str">
        <f>'Attendance Sheet'!$L$7</f>
        <v>DHR</v>
      </c>
      <c r="T34" s="30">
        <f>IF('Attendance Sheet'!O49="y",'Attendance Sheet'!$I$2,"")</f>
      </c>
      <c r="U34" s="30">
        <f>IF('Attendance Sheet'!P49="y",'Attendance Sheet'!$I$2+1,"")</f>
      </c>
      <c r="V34" s="30">
        <f>IF('Attendance Sheet'!Q49="y",'Attendance Sheet'!$I$2+2,"")</f>
      </c>
      <c r="W34" s="30">
        <f>IF('Attendance Sheet'!R49="y",'Attendance Sheet'!$I$2+3,"")</f>
      </c>
      <c r="X34" s="30">
        <f>IF('Attendance Sheet'!S49="y",'Attendance Sheet'!$I$2+4,"")</f>
      </c>
      <c r="Y34" s="30">
        <f>IF('Attendance Sheet'!T49="y",'Attendance Sheet'!$I$2+5,"")</f>
      </c>
      <c r="Z34" s="30">
        <f>IF('Attendance Sheet'!U49="y",'Attendance Sheet'!$I$2+6,"")</f>
      </c>
      <c r="AA34" s="30">
        <f>IF('Attendance Sheet'!V49="y",'Attendance Sheet'!$I$2+7,"")</f>
      </c>
      <c r="AB34" s="30">
        <f>IF('Attendance Sheet'!W49="y",'Attendance Sheet'!$I$2+8,"")</f>
      </c>
      <c r="AC34" s="30">
        <f>IF('Attendance Sheet'!X49="y",'Attendance Sheet'!$I$2+9,"")</f>
      </c>
      <c r="AD34" s="30">
        <f>IF('Attendance Sheet'!Y49="y",'Attendance Sheet'!$I$2+10,"")</f>
      </c>
      <c r="AE34" s="30">
        <f>IF('Attendance Sheet'!Z49="y",'Attendance Sheet'!$I$2+11,"")</f>
      </c>
      <c r="AF34" s="30">
        <f>IF('Attendance Sheet'!AA49="y",'Attendance Sheet'!$I$2+12,"")</f>
      </c>
      <c r="AG34" s="30">
        <f>IF('Attendance Sheet'!AB49="y",'Attendance Sheet'!$I$2+13,"")</f>
      </c>
      <c r="AH34" s="30">
        <f>IF('Attendance Sheet'!AC49="y",'Attendance Sheet'!$I$2+14,"")</f>
      </c>
      <c r="AI34" s="30">
        <f>IF('Attendance Sheet'!AD49="y",'Attendance Sheet'!$I$2+15,"")</f>
      </c>
      <c r="AJ34" s="30">
        <f>IF('Attendance Sheet'!AE49="y",'Attendance Sheet'!$I$2+16,"")</f>
      </c>
      <c r="AK34" s="30">
        <f>IF('Attendance Sheet'!AF49="y",'Attendance Sheet'!$I$2+17,"")</f>
      </c>
      <c r="AL34" s="30">
        <f>IF('Attendance Sheet'!AG49="y",'Attendance Sheet'!$I$2+18,"")</f>
      </c>
      <c r="AM34" s="30">
        <f>IF('Attendance Sheet'!AH49="y",'Attendance Sheet'!$I$2+19,"")</f>
      </c>
      <c r="AN34" s="30">
        <f>IF('Attendance Sheet'!AI49="y",'Attendance Sheet'!$I$2+20,"")</f>
      </c>
      <c r="AO34" s="30">
        <f>IF('Attendance Sheet'!AJ49="y",'Attendance Sheet'!$I$2+21,"")</f>
      </c>
      <c r="AP34" s="30">
        <f>IF('Attendance Sheet'!AK49="y",'Attendance Sheet'!$I$2+22,"")</f>
      </c>
      <c r="AQ34" s="30">
        <f>IF('Attendance Sheet'!AL49="y",'Attendance Sheet'!$I$2+23,"")</f>
      </c>
      <c r="AR34" s="30">
        <f>IF('Attendance Sheet'!AM49="y",'Attendance Sheet'!$I$2+24,"")</f>
      </c>
      <c r="AS34" s="30">
        <f>IF('Attendance Sheet'!AN49="y",'Attendance Sheet'!$I$2+25,"")</f>
      </c>
      <c r="AT34" s="30">
        <f>IF('Attendance Sheet'!AO49="y",'Attendance Sheet'!$I$2+26,"")</f>
      </c>
      <c r="AU34" s="30">
        <f>IF('Attendance Sheet'!AP49="y",'Attendance Sheet'!$I$2+27,"")</f>
      </c>
      <c r="AV34" s="30">
        <f>IF('Attendance Sheet'!AQ49="y",'Attendance Sheet'!$I$2+28,"")</f>
      </c>
      <c r="AW34" s="30">
        <f>IF('Attendance Sheet'!AR49="y",'Attendance Sheet'!$I$2+29,"")</f>
      </c>
      <c r="AX34" s="30">
        <f>IF('Attendance Sheet'!AS49="y",'Attendance Sheet'!$I$2+30,"")</f>
      </c>
    </row>
    <row r="35" spans="1:50" ht="12.75">
      <c r="A35" s="24">
        <f>IF('Attendance Sheet'!A50&lt;&gt;0,'Attendance Sheet'!A50,"")</f>
      </c>
      <c r="B35" s="24">
        <f>IF('Attendance Sheet'!C50&lt;&gt;0,'Attendance Sheet'!C50,"")</f>
      </c>
      <c r="C35" s="24">
        <f>IF('Attendance Sheet'!D50&lt;&gt;0,'Attendance Sheet'!D50,"")</f>
      </c>
      <c r="D35" s="24" t="e">
        <f>IF('Attendance Sheet'!#REF!&lt;&gt;0,'Attendance Sheet'!#REF!,"")</f>
        <v>#REF!</v>
      </c>
      <c r="E35" s="24">
        <f>IF('Attendance Sheet'!G50&lt;&gt;0,'Attendance Sheet'!G50,"")</f>
      </c>
      <c r="F35" s="29">
        <f>IF('Attendance Sheet'!H50&lt;&gt;0,'Attendance Sheet'!H50,"")</f>
      </c>
      <c r="G35" s="24">
        <f>IF('Attendance Sheet'!I50&lt;&gt;0,'Attendance Sheet'!I50,"")</f>
      </c>
      <c r="H35" s="34">
        <f>IF(LEN('Attendance Sheet'!L50)=9,5&amp;'Attendance Sheet'!L50,"")</f>
      </c>
      <c r="I35" s="26" t="str">
        <f>'Attendance Sheet'!$J$5</f>
        <v>01</v>
      </c>
      <c r="J35" s="31">
        <f>IF('Attendance Sheet'!F50&lt;&gt;0,'Attendance Sheet'!F50,"")</f>
      </c>
      <c r="K35" s="24">
        <f>'Attendance Sheet'!$A$5</f>
        <v>0</v>
      </c>
      <c r="L35" s="24">
        <f>IF('Attendance Sheet'!K50&lt;&gt;0,'Attendance Sheet'!K50,"")</f>
      </c>
      <c r="M35" s="24">
        <f>IF('Attendance Sheet'!J50&lt;&gt;0,'Attendance Sheet'!J50,"")</f>
      </c>
      <c r="N35" s="29">
        <f>IF('Attendance Sheet'!M50&lt;&gt;0,'Attendance Sheet'!M50,"")</f>
      </c>
      <c r="O35" s="29">
        <f>IF('Attendance Sheet'!N50&lt;&gt;0,'Attendance Sheet'!N50,"")</f>
      </c>
      <c r="P35" s="2">
        <f>COUNTIF('Attendance Sheet'!O50:AS50,"Y")</f>
        <v>0</v>
      </c>
      <c r="Q35" s="18">
        <f t="shared" si="2"/>
        <v>117.96</v>
      </c>
      <c r="R35" s="25">
        <f t="shared" si="1"/>
        <v>0</v>
      </c>
      <c r="S35" s="26" t="str">
        <f>'Attendance Sheet'!$L$7</f>
        <v>DHR</v>
      </c>
      <c r="T35" s="30">
        <f>IF('Attendance Sheet'!O50="y",'Attendance Sheet'!$I$2,"")</f>
      </c>
      <c r="U35" s="30">
        <f>IF('Attendance Sheet'!P50="y",'Attendance Sheet'!$I$2+1,"")</f>
      </c>
      <c r="V35" s="30">
        <f>IF('Attendance Sheet'!Q50="y",'Attendance Sheet'!$I$2+2,"")</f>
      </c>
      <c r="W35" s="30">
        <f>IF('Attendance Sheet'!R50="y",'Attendance Sheet'!$I$2+3,"")</f>
      </c>
      <c r="X35" s="30">
        <f>IF('Attendance Sheet'!S50="y",'Attendance Sheet'!$I$2+4,"")</f>
      </c>
      <c r="Y35" s="30">
        <f>IF('Attendance Sheet'!T50="y",'Attendance Sheet'!$I$2+5,"")</f>
      </c>
      <c r="Z35" s="30">
        <f>IF('Attendance Sheet'!U50="y",'Attendance Sheet'!$I$2+6,"")</f>
      </c>
      <c r="AA35" s="30">
        <f>IF('Attendance Sheet'!V50="y",'Attendance Sheet'!$I$2+7,"")</f>
      </c>
      <c r="AB35" s="30">
        <f>IF('Attendance Sheet'!W50="y",'Attendance Sheet'!$I$2+8,"")</f>
      </c>
      <c r="AC35" s="30">
        <f>IF('Attendance Sheet'!X50="y",'Attendance Sheet'!$I$2+9,"")</f>
      </c>
      <c r="AD35" s="30">
        <f>IF('Attendance Sheet'!Y50="y",'Attendance Sheet'!$I$2+10,"")</f>
      </c>
      <c r="AE35" s="30">
        <f>IF('Attendance Sheet'!Z50="y",'Attendance Sheet'!$I$2+11,"")</f>
      </c>
      <c r="AF35" s="30">
        <f>IF('Attendance Sheet'!AA50="y",'Attendance Sheet'!$I$2+12,"")</f>
      </c>
      <c r="AG35" s="30">
        <f>IF('Attendance Sheet'!AB50="y",'Attendance Sheet'!$I$2+13,"")</f>
      </c>
      <c r="AH35" s="30">
        <f>IF('Attendance Sheet'!AC50="y",'Attendance Sheet'!$I$2+14,"")</f>
      </c>
      <c r="AI35" s="30">
        <f>IF('Attendance Sheet'!AD50="y",'Attendance Sheet'!$I$2+15,"")</f>
      </c>
      <c r="AJ35" s="30">
        <f>IF('Attendance Sheet'!AE50="y",'Attendance Sheet'!$I$2+16,"")</f>
      </c>
      <c r="AK35" s="30">
        <f>IF('Attendance Sheet'!AF50="y",'Attendance Sheet'!$I$2+17,"")</f>
      </c>
      <c r="AL35" s="30">
        <f>IF('Attendance Sheet'!AG50="y",'Attendance Sheet'!$I$2+18,"")</f>
      </c>
      <c r="AM35" s="30">
        <f>IF('Attendance Sheet'!AH50="y",'Attendance Sheet'!$I$2+19,"")</f>
      </c>
      <c r="AN35" s="30">
        <f>IF('Attendance Sheet'!AI50="y",'Attendance Sheet'!$I$2+20,"")</f>
      </c>
      <c r="AO35" s="30">
        <f>IF('Attendance Sheet'!AJ50="y",'Attendance Sheet'!$I$2+21,"")</f>
      </c>
      <c r="AP35" s="30">
        <f>IF('Attendance Sheet'!AK50="y",'Attendance Sheet'!$I$2+22,"")</f>
      </c>
      <c r="AQ35" s="30">
        <f>IF('Attendance Sheet'!AL50="y",'Attendance Sheet'!$I$2+23,"")</f>
      </c>
      <c r="AR35" s="30">
        <f>IF('Attendance Sheet'!AM50="y",'Attendance Sheet'!$I$2+24,"")</f>
      </c>
      <c r="AS35" s="30">
        <f>IF('Attendance Sheet'!AN50="y",'Attendance Sheet'!$I$2+25,"")</f>
      </c>
      <c r="AT35" s="30">
        <f>IF('Attendance Sheet'!AO50="y",'Attendance Sheet'!$I$2+26,"")</f>
      </c>
      <c r="AU35" s="30">
        <f>IF('Attendance Sheet'!AP50="y",'Attendance Sheet'!$I$2+27,"")</f>
      </c>
      <c r="AV35" s="30">
        <f>IF('Attendance Sheet'!AQ50="y",'Attendance Sheet'!$I$2+28,"")</f>
      </c>
      <c r="AW35" s="30">
        <f>IF('Attendance Sheet'!AR50="y",'Attendance Sheet'!$I$2+29,"")</f>
      </c>
      <c r="AX35" s="30">
        <f>IF('Attendance Sheet'!AS50="y",'Attendance Sheet'!$I$2+30,"")</f>
      </c>
    </row>
    <row r="36" spans="1:50" ht="12.75">
      <c r="A36" s="24">
        <f>IF('Attendance Sheet'!A51&lt;&gt;0,'Attendance Sheet'!A51,"")</f>
      </c>
      <c r="B36" s="24">
        <f>IF('Attendance Sheet'!C51&lt;&gt;0,'Attendance Sheet'!C51,"")</f>
      </c>
      <c r="C36" s="24">
        <f>IF('Attendance Sheet'!D51&lt;&gt;0,'Attendance Sheet'!D51,"")</f>
      </c>
      <c r="D36" s="24" t="e">
        <f>IF('Attendance Sheet'!#REF!&lt;&gt;0,'Attendance Sheet'!#REF!,"")</f>
        <v>#REF!</v>
      </c>
      <c r="E36" s="24">
        <f>IF('Attendance Sheet'!G51&lt;&gt;0,'Attendance Sheet'!G51,"")</f>
      </c>
      <c r="F36" s="29">
        <f>IF('Attendance Sheet'!H51&lt;&gt;0,'Attendance Sheet'!H51,"")</f>
      </c>
      <c r="G36" s="24">
        <f>IF('Attendance Sheet'!I51&lt;&gt;0,'Attendance Sheet'!I51,"")</f>
      </c>
      <c r="H36" s="34">
        <f>IF(LEN('Attendance Sheet'!L51)=9,5&amp;'Attendance Sheet'!L51,"")</f>
      </c>
      <c r="I36" s="26" t="str">
        <f>'Attendance Sheet'!$J$5</f>
        <v>01</v>
      </c>
      <c r="J36" s="31">
        <f>IF('Attendance Sheet'!F51&lt;&gt;0,'Attendance Sheet'!F51,"")</f>
      </c>
      <c r="K36" s="24">
        <f>'Attendance Sheet'!$A$5</f>
        <v>0</v>
      </c>
      <c r="L36" s="24">
        <f>IF('Attendance Sheet'!K51&lt;&gt;0,'Attendance Sheet'!K51,"")</f>
      </c>
      <c r="M36" s="24">
        <f>IF('Attendance Sheet'!J51&lt;&gt;0,'Attendance Sheet'!J51,"")</f>
      </c>
      <c r="N36" s="29">
        <f>IF('Attendance Sheet'!M51&lt;&gt;0,'Attendance Sheet'!M51,"")</f>
      </c>
      <c r="O36" s="29">
        <f>IF('Attendance Sheet'!N51&lt;&gt;0,'Attendance Sheet'!N51,"")</f>
      </c>
      <c r="P36" s="2">
        <f>COUNTIF('Attendance Sheet'!O51:AS51,"Y")</f>
        <v>0</v>
      </c>
      <c r="Q36" s="18">
        <f t="shared" si="2"/>
        <v>117.96</v>
      </c>
      <c r="R36" s="25">
        <f t="shared" si="1"/>
        <v>0</v>
      </c>
      <c r="S36" s="26" t="str">
        <f>'Attendance Sheet'!$L$7</f>
        <v>DHR</v>
      </c>
      <c r="T36" s="30">
        <f>IF('Attendance Sheet'!O51="y",'Attendance Sheet'!$I$2,"")</f>
      </c>
      <c r="U36" s="30">
        <f>IF('Attendance Sheet'!P51="y",'Attendance Sheet'!$I$2+1,"")</f>
      </c>
      <c r="V36" s="30">
        <f>IF('Attendance Sheet'!Q51="y",'Attendance Sheet'!$I$2+2,"")</f>
      </c>
      <c r="W36" s="30">
        <f>IF('Attendance Sheet'!R51="y",'Attendance Sheet'!$I$2+3,"")</f>
      </c>
      <c r="X36" s="30">
        <f>IF('Attendance Sheet'!S51="y",'Attendance Sheet'!$I$2+4,"")</f>
      </c>
      <c r="Y36" s="30">
        <f>IF('Attendance Sheet'!T51="y",'Attendance Sheet'!$I$2+5,"")</f>
      </c>
      <c r="Z36" s="30">
        <f>IF('Attendance Sheet'!U51="y",'Attendance Sheet'!$I$2+6,"")</f>
      </c>
      <c r="AA36" s="30">
        <f>IF('Attendance Sheet'!V51="y",'Attendance Sheet'!$I$2+7,"")</f>
      </c>
      <c r="AB36" s="30">
        <f>IF('Attendance Sheet'!W51="y",'Attendance Sheet'!$I$2+8,"")</f>
      </c>
      <c r="AC36" s="30">
        <f>IF('Attendance Sheet'!X51="y",'Attendance Sheet'!$I$2+9,"")</f>
      </c>
      <c r="AD36" s="30">
        <f>IF('Attendance Sheet'!Y51="y",'Attendance Sheet'!$I$2+10,"")</f>
      </c>
      <c r="AE36" s="30">
        <f>IF('Attendance Sheet'!Z51="y",'Attendance Sheet'!$I$2+11,"")</f>
      </c>
      <c r="AF36" s="30">
        <f>IF('Attendance Sheet'!AA51="y",'Attendance Sheet'!$I$2+12,"")</f>
      </c>
      <c r="AG36" s="30">
        <f>IF('Attendance Sheet'!AB51="y",'Attendance Sheet'!$I$2+13,"")</f>
      </c>
      <c r="AH36" s="30">
        <f>IF('Attendance Sheet'!AC51="y",'Attendance Sheet'!$I$2+14,"")</f>
      </c>
      <c r="AI36" s="30">
        <f>IF('Attendance Sheet'!AD51="y",'Attendance Sheet'!$I$2+15,"")</f>
      </c>
      <c r="AJ36" s="30">
        <f>IF('Attendance Sheet'!AE51="y",'Attendance Sheet'!$I$2+16,"")</f>
      </c>
      <c r="AK36" s="30">
        <f>IF('Attendance Sheet'!AF51="y",'Attendance Sheet'!$I$2+17,"")</f>
      </c>
      <c r="AL36" s="30">
        <f>IF('Attendance Sheet'!AG51="y",'Attendance Sheet'!$I$2+18,"")</f>
      </c>
      <c r="AM36" s="30">
        <f>IF('Attendance Sheet'!AH51="y",'Attendance Sheet'!$I$2+19,"")</f>
      </c>
      <c r="AN36" s="30">
        <f>IF('Attendance Sheet'!AI51="y",'Attendance Sheet'!$I$2+20,"")</f>
      </c>
      <c r="AO36" s="30">
        <f>IF('Attendance Sheet'!AJ51="y",'Attendance Sheet'!$I$2+21,"")</f>
      </c>
      <c r="AP36" s="30">
        <f>IF('Attendance Sheet'!AK51="y",'Attendance Sheet'!$I$2+22,"")</f>
      </c>
      <c r="AQ36" s="30">
        <f>IF('Attendance Sheet'!AL51="y",'Attendance Sheet'!$I$2+23,"")</f>
      </c>
      <c r="AR36" s="30">
        <f>IF('Attendance Sheet'!AM51="y",'Attendance Sheet'!$I$2+24,"")</f>
      </c>
      <c r="AS36" s="30">
        <f>IF('Attendance Sheet'!AN51="y",'Attendance Sheet'!$I$2+25,"")</f>
      </c>
      <c r="AT36" s="30">
        <f>IF('Attendance Sheet'!AO51="y",'Attendance Sheet'!$I$2+26,"")</f>
      </c>
      <c r="AU36" s="30">
        <f>IF('Attendance Sheet'!AP51="y",'Attendance Sheet'!$I$2+27,"")</f>
      </c>
      <c r="AV36" s="30">
        <f>IF('Attendance Sheet'!AQ51="y",'Attendance Sheet'!$I$2+28,"")</f>
      </c>
      <c r="AW36" s="30">
        <f>IF('Attendance Sheet'!AR51="y",'Attendance Sheet'!$I$2+29,"")</f>
      </c>
      <c r="AX36" s="30">
        <f>IF('Attendance Sheet'!AS51="y",'Attendance Sheet'!$I$2+30,"")</f>
      </c>
    </row>
    <row r="37" spans="1:50" ht="12.75">
      <c r="A37" s="24">
        <f>IF('Attendance Sheet'!A52&lt;&gt;0,'Attendance Sheet'!A52,"")</f>
      </c>
      <c r="B37" s="24">
        <f>IF('Attendance Sheet'!C52&lt;&gt;0,'Attendance Sheet'!C52,"")</f>
      </c>
      <c r="C37" s="24">
        <f>IF('Attendance Sheet'!D52&lt;&gt;0,'Attendance Sheet'!D52,"")</f>
      </c>
      <c r="D37" s="24" t="e">
        <f>IF('Attendance Sheet'!#REF!&lt;&gt;0,'Attendance Sheet'!#REF!,"")</f>
        <v>#REF!</v>
      </c>
      <c r="E37" s="24">
        <f>IF('Attendance Sheet'!G52&lt;&gt;0,'Attendance Sheet'!G52,"")</f>
      </c>
      <c r="F37" s="29">
        <f>IF('Attendance Sheet'!H52&lt;&gt;0,'Attendance Sheet'!H52,"")</f>
      </c>
      <c r="G37" s="24">
        <f>IF('Attendance Sheet'!I52&lt;&gt;0,'Attendance Sheet'!I52,"")</f>
      </c>
      <c r="H37" s="34">
        <f>IF(LEN('Attendance Sheet'!L52)=9,5&amp;'Attendance Sheet'!L52,"")</f>
      </c>
      <c r="I37" s="26" t="str">
        <f>'Attendance Sheet'!$J$5</f>
        <v>01</v>
      </c>
      <c r="J37" s="31">
        <f>IF('Attendance Sheet'!F52&lt;&gt;0,'Attendance Sheet'!F52,"")</f>
      </c>
      <c r="K37" s="24">
        <f>'Attendance Sheet'!$A$5</f>
        <v>0</v>
      </c>
      <c r="L37" s="24">
        <f>IF('Attendance Sheet'!K52&lt;&gt;0,'Attendance Sheet'!K52,"")</f>
      </c>
      <c r="M37" s="24">
        <f>IF('Attendance Sheet'!J52&lt;&gt;0,'Attendance Sheet'!J52,"")</f>
      </c>
      <c r="N37" s="29">
        <f>IF('Attendance Sheet'!M52&lt;&gt;0,'Attendance Sheet'!M52,"")</f>
      </c>
      <c r="O37" s="29">
        <f>IF('Attendance Sheet'!N52&lt;&gt;0,'Attendance Sheet'!N52,"")</f>
      </c>
      <c r="P37" s="2">
        <f>COUNTIF('Attendance Sheet'!O52:AS52,"Y")</f>
        <v>0</v>
      </c>
      <c r="Q37" s="18">
        <f t="shared" si="2"/>
        <v>117.96</v>
      </c>
      <c r="R37" s="25">
        <f t="shared" si="1"/>
        <v>0</v>
      </c>
      <c r="S37" s="26" t="str">
        <f>'Attendance Sheet'!$L$7</f>
        <v>DHR</v>
      </c>
      <c r="T37" s="30">
        <f>IF('Attendance Sheet'!O52="y",'Attendance Sheet'!$I$2,"")</f>
      </c>
      <c r="U37" s="30">
        <f>IF('Attendance Sheet'!P52="y",'Attendance Sheet'!$I$2+1,"")</f>
      </c>
      <c r="V37" s="30">
        <f>IF('Attendance Sheet'!Q52="y",'Attendance Sheet'!$I$2+2,"")</f>
      </c>
      <c r="W37" s="30">
        <f>IF('Attendance Sheet'!R52="y",'Attendance Sheet'!$I$2+3,"")</f>
      </c>
      <c r="X37" s="30">
        <f>IF('Attendance Sheet'!S52="y",'Attendance Sheet'!$I$2+4,"")</f>
      </c>
      <c r="Y37" s="30">
        <f>IF('Attendance Sheet'!T52="y",'Attendance Sheet'!$I$2+5,"")</f>
      </c>
      <c r="Z37" s="30">
        <f>IF('Attendance Sheet'!U52="y",'Attendance Sheet'!$I$2+6,"")</f>
      </c>
      <c r="AA37" s="30">
        <f>IF('Attendance Sheet'!V52="y",'Attendance Sheet'!$I$2+7,"")</f>
      </c>
      <c r="AB37" s="30">
        <f>IF('Attendance Sheet'!W52="y",'Attendance Sheet'!$I$2+8,"")</f>
      </c>
      <c r="AC37" s="30">
        <f>IF('Attendance Sheet'!X52="y",'Attendance Sheet'!$I$2+9,"")</f>
      </c>
      <c r="AD37" s="30">
        <f>IF('Attendance Sheet'!Y52="y",'Attendance Sheet'!$I$2+10,"")</f>
      </c>
      <c r="AE37" s="30">
        <f>IF('Attendance Sheet'!Z52="y",'Attendance Sheet'!$I$2+11,"")</f>
      </c>
      <c r="AF37" s="30">
        <f>IF('Attendance Sheet'!AA52="y",'Attendance Sheet'!$I$2+12,"")</f>
      </c>
      <c r="AG37" s="30">
        <f>IF('Attendance Sheet'!AB52="y",'Attendance Sheet'!$I$2+13,"")</f>
      </c>
      <c r="AH37" s="30">
        <f>IF('Attendance Sheet'!AC52="y",'Attendance Sheet'!$I$2+14,"")</f>
      </c>
      <c r="AI37" s="30">
        <f>IF('Attendance Sheet'!AD52="y",'Attendance Sheet'!$I$2+15,"")</f>
      </c>
      <c r="AJ37" s="30">
        <f>IF('Attendance Sheet'!AE52="y",'Attendance Sheet'!$I$2+16,"")</f>
      </c>
      <c r="AK37" s="30">
        <f>IF('Attendance Sheet'!AF52="y",'Attendance Sheet'!$I$2+17,"")</f>
      </c>
      <c r="AL37" s="30">
        <f>IF('Attendance Sheet'!AG52="y",'Attendance Sheet'!$I$2+18,"")</f>
      </c>
      <c r="AM37" s="30">
        <f>IF('Attendance Sheet'!AH52="y",'Attendance Sheet'!$I$2+19,"")</f>
      </c>
      <c r="AN37" s="30">
        <f>IF('Attendance Sheet'!AI52="y",'Attendance Sheet'!$I$2+20,"")</f>
      </c>
      <c r="AO37" s="30">
        <f>IF('Attendance Sheet'!AJ52="y",'Attendance Sheet'!$I$2+21,"")</f>
      </c>
      <c r="AP37" s="30">
        <f>IF('Attendance Sheet'!AK52="y",'Attendance Sheet'!$I$2+22,"")</f>
      </c>
      <c r="AQ37" s="30">
        <f>IF('Attendance Sheet'!AL52="y",'Attendance Sheet'!$I$2+23,"")</f>
      </c>
      <c r="AR37" s="30">
        <f>IF('Attendance Sheet'!AM52="y",'Attendance Sheet'!$I$2+24,"")</f>
      </c>
      <c r="AS37" s="30">
        <f>IF('Attendance Sheet'!AN52="y",'Attendance Sheet'!$I$2+25,"")</f>
      </c>
      <c r="AT37" s="30">
        <f>IF('Attendance Sheet'!AO52="y",'Attendance Sheet'!$I$2+26,"")</f>
      </c>
      <c r="AU37" s="30">
        <f>IF('Attendance Sheet'!AP52="y",'Attendance Sheet'!$I$2+27,"")</f>
      </c>
      <c r="AV37" s="30">
        <f>IF('Attendance Sheet'!AQ52="y",'Attendance Sheet'!$I$2+28,"")</f>
      </c>
      <c r="AW37" s="30">
        <f>IF('Attendance Sheet'!AR52="y",'Attendance Sheet'!$I$2+29,"")</f>
      </c>
      <c r="AX37" s="30">
        <f>IF('Attendance Sheet'!AS52="y",'Attendance Sheet'!$I$2+30,"")</f>
      </c>
    </row>
    <row r="38" spans="1:50" ht="12.75">
      <c r="A38" s="24">
        <f>IF('Attendance Sheet'!A53&lt;&gt;0,'Attendance Sheet'!A53,"")</f>
      </c>
      <c r="B38" s="24">
        <f>IF('Attendance Sheet'!C53&lt;&gt;0,'Attendance Sheet'!C53,"")</f>
      </c>
      <c r="C38" s="24">
        <f>IF('Attendance Sheet'!D53&lt;&gt;0,'Attendance Sheet'!D53,"")</f>
      </c>
      <c r="D38" s="24" t="e">
        <f>IF('Attendance Sheet'!#REF!&lt;&gt;0,'Attendance Sheet'!#REF!,"")</f>
        <v>#REF!</v>
      </c>
      <c r="E38" s="24">
        <f>IF('Attendance Sheet'!G53&lt;&gt;0,'Attendance Sheet'!G53,"")</f>
      </c>
      <c r="F38" s="29">
        <f>IF('Attendance Sheet'!H53&lt;&gt;0,'Attendance Sheet'!H53,"")</f>
      </c>
      <c r="G38" s="24">
        <f>IF('Attendance Sheet'!I53&lt;&gt;0,'Attendance Sheet'!I53,"")</f>
      </c>
      <c r="H38" s="34">
        <f>IF(LEN('Attendance Sheet'!L53)=9,5&amp;'Attendance Sheet'!L53,"")</f>
      </c>
      <c r="I38" s="26" t="str">
        <f>'Attendance Sheet'!$J$5</f>
        <v>01</v>
      </c>
      <c r="J38" s="31">
        <f>IF('Attendance Sheet'!F53&lt;&gt;0,'Attendance Sheet'!F53,"")</f>
      </c>
      <c r="K38" s="24">
        <f>'Attendance Sheet'!$A$5</f>
        <v>0</v>
      </c>
      <c r="L38" s="24">
        <f>IF('Attendance Sheet'!K53&lt;&gt;0,'Attendance Sheet'!K53,"")</f>
      </c>
      <c r="M38" s="24">
        <f>IF('Attendance Sheet'!J53&lt;&gt;0,'Attendance Sheet'!J53,"")</f>
      </c>
      <c r="N38" s="29">
        <f>IF('Attendance Sheet'!M53&lt;&gt;0,'Attendance Sheet'!M53,"")</f>
      </c>
      <c r="O38" s="29">
        <f>IF('Attendance Sheet'!N53&lt;&gt;0,'Attendance Sheet'!N53,"")</f>
      </c>
      <c r="P38" s="2">
        <f>COUNTIF('Attendance Sheet'!O53:AS53,"Y")</f>
        <v>0</v>
      </c>
      <c r="Q38" s="18">
        <f t="shared" si="2"/>
        <v>117.96</v>
      </c>
      <c r="R38" s="25">
        <f aca="true" t="shared" si="3" ref="R38:R69">Q38*P38</f>
        <v>0</v>
      </c>
      <c r="S38" s="26" t="str">
        <f>'Attendance Sheet'!$L$7</f>
        <v>DHR</v>
      </c>
      <c r="T38" s="30">
        <f>IF('Attendance Sheet'!O53="y",'Attendance Sheet'!$I$2,"")</f>
      </c>
      <c r="U38" s="30">
        <f>IF('Attendance Sheet'!P53="y",'Attendance Sheet'!$I$2+1,"")</f>
      </c>
      <c r="V38" s="30">
        <f>IF('Attendance Sheet'!Q53="y",'Attendance Sheet'!$I$2+2,"")</f>
      </c>
      <c r="W38" s="30">
        <f>IF('Attendance Sheet'!R53="y",'Attendance Sheet'!$I$2+3,"")</f>
      </c>
      <c r="X38" s="30">
        <f>IF('Attendance Sheet'!S53="y",'Attendance Sheet'!$I$2+4,"")</f>
      </c>
      <c r="Y38" s="30">
        <f>IF('Attendance Sheet'!T53="y",'Attendance Sheet'!$I$2+5,"")</f>
      </c>
      <c r="Z38" s="30">
        <f>IF('Attendance Sheet'!U53="y",'Attendance Sheet'!$I$2+6,"")</f>
      </c>
      <c r="AA38" s="30">
        <f>IF('Attendance Sheet'!V53="y",'Attendance Sheet'!$I$2+7,"")</f>
      </c>
      <c r="AB38" s="30">
        <f>IF('Attendance Sheet'!W53="y",'Attendance Sheet'!$I$2+8,"")</f>
      </c>
      <c r="AC38" s="30">
        <f>IF('Attendance Sheet'!X53="y",'Attendance Sheet'!$I$2+9,"")</f>
      </c>
      <c r="AD38" s="30">
        <f>IF('Attendance Sheet'!Y53="y",'Attendance Sheet'!$I$2+10,"")</f>
      </c>
      <c r="AE38" s="30">
        <f>IF('Attendance Sheet'!Z53="y",'Attendance Sheet'!$I$2+11,"")</f>
      </c>
      <c r="AF38" s="30">
        <f>IF('Attendance Sheet'!AA53="y",'Attendance Sheet'!$I$2+12,"")</f>
      </c>
      <c r="AG38" s="30">
        <f>IF('Attendance Sheet'!AB53="y",'Attendance Sheet'!$I$2+13,"")</f>
      </c>
      <c r="AH38" s="30">
        <f>IF('Attendance Sheet'!AC53="y",'Attendance Sheet'!$I$2+14,"")</f>
      </c>
      <c r="AI38" s="30">
        <f>IF('Attendance Sheet'!AD53="y",'Attendance Sheet'!$I$2+15,"")</f>
      </c>
      <c r="AJ38" s="30">
        <f>IF('Attendance Sheet'!AE53="y",'Attendance Sheet'!$I$2+16,"")</f>
      </c>
      <c r="AK38" s="30">
        <f>IF('Attendance Sheet'!AF53="y",'Attendance Sheet'!$I$2+17,"")</f>
      </c>
      <c r="AL38" s="30">
        <f>IF('Attendance Sheet'!AG53="y",'Attendance Sheet'!$I$2+18,"")</f>
      </c>
      <c r="AM38" s="30">
        <f>IF('Attendance Sheet'!AH53="y",'Attendance Sheet'!$I$2+19,"")</f>
      </c>
      <c r="AN38" s="30">
        <f>IF('Attendance Sheet'!AI53="y",'Attendance Sheet'!$I$2+20,"")</f>
      </c>
      <c r="AO38" s="30">
        <f>IF('Attendance Sheet'!AJ53="y",'Attendance Sheet'!$I$2+21,"")</f>
      </c>
      <c r="AP38" s="30">
        <f>IF('Attendance Sheet'!AK53="y",'Attendance Sheet'!$I$2+22,"")</f>
      </c>
      <c r="AQ38" s="30">
        <f>IF('Attendance Sheet'!AL53="y",'Attendance Sheet'!$I$2+23,"")</f>
      </c>
      <c r="AR38" s="30">
        <f>IF('Attendance Sheet'!AM53="y",'Attendance Sheet'!$I$2+24,"")</f>
      </c>
      <c r="AS38" s="30">
        <f>IF('Attendance Sheet'!AN53="y",'Attendance Sheet'!$I$2+25,"")</f>
      </c>
      <c r="AT38" s="30">
        <f>IF('Attendance Sheet'!AO53="y",'Attendance Sheet'!$I$2+26,"")</f>
      </c>
      <c r="AU38" s="30">
        <f>IF('Attendance Sheet'!AP53="y",'Attendance Sheet'!$I$2+27,"")</f>
      </c>
      <c r="AV38" s="30">
        <f>IF('Attendance Sheet'!AQ53="y",'Attendance Sheet'!$I$2+28,"")</f>
      </c>
      <c r="AW38" s="30">
        <f>IF('Attendance Sheet'!AR53="y",'Attendance Sheet'!$I$2+29,"")</f>
      </c>
      <c r="AX38" s="30">
        <f>IF('Attendance Sheet'!AS53="y",'Attendance Sheet'!$I$2+30,"")</f>
      </c>
    </row>
    <row r="39" spans="1:50" ht="12.75">
      <c r="A39" s="24">
        <f>IF('Attendance Sheet'!A54&lt;&gt;0,'Attendance Sheet'!A54,"")</f>
      </c>
      <c r="B39" s="24">
        <f>IF('Attendance Sheet'!C54&lt;&gt;0,'Attendance Sheet'!C54,"")</f>
      </c>
      <c r="C39" s="24">
        <f>IF('Attendance Sheet'!D54&lt;&gt;0,'Attendance Sheet'!D54,"")</f>
      </c>
      <c r="D39" s="24" t="e">
        <f>IF('Attendance Sheet'!#REF!&lt;&gt;0,'Attendance Sheet'!#REF!,"")</f>
        <v>#REF!</v>
      </c>
      <c r="E39" s="24">
        <f>IF('Attendance Sheet'!G54&lt;&gt;0,'Attendance Sheet'!G54,"")</f>
      </c>
      <c r="F39" s="29">
        <f>IF('Attendance Sheet'!H54&lt;&gt;0,'Attendance Sheet'!H54,"")</f>
      </c>
      <c r="G39" s="24">
        <f>IF('Attendance Sheet'!I54&lt;&gt;0,'Attendance Sheet'!I54,"")</f>
      </c>
      <c r="H39" s="34">
        <f>IF(LEN('Attendance Sheet'!L54)=9,5&amp;'Attendance Sheet'!L54,"")</f>
      </c>
      <c r="I39" s="26" t="str">
        <f>'Attendance Sheet'!$J$5</f>
        <v>01</v>
      </c>
      <c r="J39" s="31">
        <f>IF('Attendance Sheet'!F54&lt;&gt;0,'Attendance Sheet'!F54,"")</f>
      </c>
      <c r="K39" s="24">
        <f>'Attendance Sheet'!$A$5</f>
        <v>0</v>
      </c>
      <c r="L39" s="24">
        <f>IF('Attendance Sheet'!K54&lt;&gt;0,'Attendance Sheet'!K54,"")</f>
      </c>
      <c r="M39" s="24">
        <f>IF('Attendance Sheet'!J54&lt;&gt;0,'Attendance Sheet'!J54,"")</f>
      </c>
      <c r="N39" s="29">
        <f>IF('Attendance Sheet'!M54&lt;&gt;0,'Attendance Sheet'!M54,"")</f>
      </c>
      <c r="O39" s="29">
        <f>IF('Attendance Sheet'!N54&lt;&gt;0,'Attendance Sheet'!N54,"")</f>
      </c>
      <c r="P39" s="2">
        <f>COUNTIF('Attendance Sheet'!O54:AS54,"Y")</f>
        <v>0</v>
      </c>
      <c r="Q39" s="18">
        <f aca="true" t="shared" si="4" ref="Q39:Q70">IF(M39="TFC",55.27,117.96)</f>
        <v>117.96</v>
      </c>
      <c r="R39" s="25">
        <f t="shared" si="3"/>
        <v>0</v>
      </c>
      <c r="S39" s="26" t="str">
        <f>'Attendance Sheet'!$L$7</f>
        <v>DHR</v>
      </c>
      <c r="T39" s="30">
        <f>IF('Attendance Sheet'!O54="y",'Attendance Sheet'!$I$2,"")</f>
      </c>
      <c r="U39" s="30">
        <f>IF('Attendance Sheet'!P54="y",'Attendance Sheet'!$I$2+1,"")</f>
      </c>
      <c r="V39" s="30">
        <f>IF('Attendance Sheet'!Q54="y",'Attendance Sheet'!$I$2+2,"")</f>
      </c>
      <c r="W39" s="30">
        <f>IF('Attendance Sheet'!R54="y",'Attendance Sheet'!$I$2+3,"")</f>
      </c>
      <c r="X39" s="30">
        <f>IF('Attendance Sheet'!S54="y",'Attendance Sheet'!$I$2+4,"")</f>
      </c>
      <c r="Y39" s="30">
        <f>IF('Attendance Sheet'!T54="y",'Attendance Sheet'!$I$2+5,"")</f>
      </c>
      <c r="Z39" s="30">
        <f>IF('Attendance Sheet'!U54="y",'Attendance Sheet'!$I$2+6,"")</f>
      </c>
      <c r="AA39" s="30">
        <f>IF('Attendance Sheet'!V54="y",'Attendance Sheet'!$I$2+7,"")</f>
      </c>
      <c r="AB39" s="30">
        <f>IF('Attendance Sheet'!W54="y",'Attendance Sheet'!$I$2+8,"")</f>
      </c>
      <c r="AC39" s="30">
        <f>IF('Attendance Sheet'!X54="y",'Attendance Sheet'!$I$2+9,"")</f>
      </c>
      <c r="AD39" s="30">
        <f>IF('Attendance Sheet'!Y54="y",'Attendance Sheet'!$I$2+10,"")</f>
      </c>
      <c r="AE39" s="30">
        <f>IF('Attendance Sheet'!Z54="y",'Attendance Sheet'!$I$2+11,"")</f>
      </c>
      <c r="AF39" s="30">
        <f>IF('Attendance Sheet'!AA54="y",'Attendance Sheet'!$I$2+12,"")</f>
      </c>
      <c r="AG39" s="30">
        <f>IF('Attendance Sheet'!AB54="y",'Attendance Sheet'!$I$2+13,"")</f>
      </c>
      <c r="AH39" s="30">
        <f>IF('Attendance Sheet'!AC54="y",'Attendance Sheet'!$I$2+14,"")</f>
      </c>
      <c r="AI39" s="30">
        <f>IF('Attendance Sheet'!AD54="y",'Attendance Sheet'!$I$2+15,"")</f>
      </c>
      <c r="AJ39" s="30">
        <f>IF('Attendance Sheet'!AE54="y",'Attendance Sheet'!$I$2+16,"")</f>
      </c>
      <c r="AK39" s="30">
        <f>IF('Attendance Sheet'!AF54="y",'Attendance Sheet'!$I$2+17,"")</f>
      </c>
      <c r="AL39" s="30">
        <f>IF('Attendance Sheet'!AG54="y",'Attendance Sheet'!$I$2+18,"")</f>
      </c>
      <c r="AM39" s="30">
        <f>IF('Attendance Sheet'!AH54="y",'Attendance Sheet'!$I$2+19,"")</f>
      </c>
      <c r="AN39" s="30">
        <f>IF('Attendance Sheet'!AI54="y",'Attendance Sheet'!$I$2+20,"")</f>
      </c>
      <c r="AO39" s="30">
        <f>IF('Attendance Sheet'!AJ54="y",'Attendance Sheet'!$I$2+21,"")</f>
      </c>
      <c r="AP39" s="30">
        <f>IF('Attendance Sheet'!AK54="y",'Attendance Sheet'!$I$2+22,"")</f>
      </c>
      <c r="AQ39" s="30">
        <f>IF('Attendance Sheet'!AL54="y",'Attendance Sheet'!$I$2+23,"")</f>
      </c>
      <c r="AR39" s="30">
        <f>IF('Attendance Sheet'!AM54="y",'Attendance Sheet'!$I$2+24,"")</f>
      </c>
      <c r="AS39" s="30">
        <f>IF('Attendance Sheet'!AN54="y",'Attendance Sheet'!$I$2+25,"")</f>
      </c>
      <c r="AT39" s="30">
        <f>IF('Attendance Sheet'!AO54="y",'Attendance Sheet'!$I$2+26,"")</f>
      </c>
      <c r="AU39" s="30">
        <f>IF('Attendance Sheet'!AP54="y",'Attendance Sheet'!$I$2+27,"")</f>
      </c>
      <c r="AV39" s="30">
        <f>IF('Attendance Sheet'!AQ54="y",'Attendance Sheet'!$I$2+28,"")</f>
      </c>
      <c r="AW39" s="30">
        <f>IF('Attendance Sheet'!AR54="y",'Attendance Sheet'!$I$2+29,"")</f>
      </c>
      <c r="AX39" s="30">
        <f>IF('Attendance Sheet'!AS54="y",'Attendance Sheet'!$I$2+30,"")</f>
      </c>
    </row>
    <row r="40" spans="1:50" ht="12.75">
      <c r="A40" s="24">
        <f>IF('Attendance Sheet'!A55&lt;&gt;0,'Attendance Sheet'!A55,"")</f>
      </c>
      <c r="B40" s="24">
        <f>IF('Attendance Sheet'!C55&lt;&gt;0,'Attendance Sheet'!C55,"")</f>
      </c>
      <c r="C40" s="24">
        <f>IF('Attendance Sheet'!D55&lt;&gt;0,'Attendance Sheet'!D55,"")</f>
      </c>
      <c r="D40" s="24" t="e">
        <f>IF('Attendance Sheet'!#REF!&lt;&gt;0,'Attendance Sheet'!#REF!,"")</f>
        <v>#REF!</v>
      </c>
      <c r="E40" s="24">
        <f>IF('Attendance Sheet'!G55&lt;&gt;0,'Attendance Sheet'!G55,"")</f>
      </c>
      <c r="F40" s="29">
        <f>IF('Attendance Sheet'!H55&lt;&gt;0,'Attendance Sheet'!H55,"")</f>
      </c>
      <c r="G40" s="24">
        <f>IF('Attendance Sheet'!I55&lt;&gt;0,'Attendance Sheet'!I55,"")</f>
      </c>
      <c r="H40" s="34">
        <f>IF(LEN('Attendance Sheet'!L55)=9,5&amp;'Attendance Sheet'!L55,"")</f>
      </c>
      <c r="I40" s="26" t="str">
        <f>'Attendance Sheet'!$J$5</f>
        <v>01</v>
      </c>
      <c r="J40" s="31">
        <f>IF('Attendance Sheet'!F55&lt;&gt;0,'Attendance Sheet'!F55,"")</f>
      </c>
      <c r="K40" s="24">
        <f>'Attendance Sheet'!$A$5</f>
        <v>0</v>
      </c>
      <c r="L40" s="24">
        <f>IF('Attendance Sheet'!K55&lt;&gt;0,'Attendance Sheet'!K55,"")</f>
      </c>
      <c r="M40" s="24">
        <f>IF('Attendance Sheet'!J55&lt;&gt;0,'Attendance Sheet'!J55,"")</f>
      </c>
      <c r="N40" s="29">
        <f>IF('Attendance Sheet'!M55&lt;&gt;0,'Attendance Sheet'!M55,"")</f>
      </c>
      <c r="O40" s="29">
        <f>IF('Attendance Sheet'!N55&lt;&gt;0,'Attendance Sheet'!N55,"")</f>
      </c>
      <c r="P40" s="2">
        <f>COUNTIF('Attendance Sheet'!O55:AS55,"Y")</f>
        <v>0</v>
      </c>
      <c r="Q40" s="18">
        <f t="shared" si="4"/>
        <v>117.96</v>
      </c>
      <c r="R40" s="25">
        <f t="shared" si="3"/>
        <v>0</v>
      </c>
      <c r="S40" s="26" t="str">
        <f>'Attendance Sheet'!$L$7</f>
        <v>DHR</v>
      </c>
      <c r="T40" s="30">
        <f>IF('Attendance Sheet'!O55="y",'Attendance Sheet'!$I$2,"")</f>
      </c>
      <c r="U40" s="30">
        <f>IF('Attendance Sheet'!P55="y",'Attendance Sheet'!$I$2+1,"")</f>
      </c>
      <c r="V40" s="30">
        <f>IF('Attendance Sheet'!Q55="y",'Attendance Sheet'!$I$2+2,"")</f>
      </c>
      <c r="W40" s="30">
        <f>IF('Attendance Sheet'!R55="y",'Attendance Sheet'!$I$2+3,"")</f>
      </c>
      <c r="X40" s="30">
        <f>IF('Attendance Sheet'!S55="y",'Attendance Sheet'!$I$2+4,"")</f>
      </c>
      <c r="Y40" s="30">
        <f>IF('Attendance Sheet'!T55="y",'Attendance Sheet'!$I$2+5,"")</f>
      </c>
      <c r="Z40" s="30">
        <f>IF('Attendance Sheet'!U55="y",'Attendance Sheet'!$I$2+6,"")</f>
      </c>
      <c r="AA40" s="30">
        <f>IF('Attendance Sheet'!V55="y",'Attendance Sheet'!$I$2+7,"")</f>
      </c>
      <c r="AB40" s="30">
        <f>IF('Attendance Sheet'!W55="y",'Attendance Sheet'!$I$2+8,"")</f>
      </c>
      <c r="AC40" s="30">
        <f>IF('Attendance Sheet'!X55="y",'Attendance Sheet'!$I$2+9,"")</f>
      </c>
      <c r="AD40" s="30">
        <f>IF('Attendance Sheet'!Y55="y",'Attendance Sheet'!$I$2+10,"")</f>
      </c>
      <c r="AE40" s="30">
        <f>IF('Attendance Sheet'!Z55="y",'Attendance Sheet'!$I$2+11,"")</f>
      </c>
      <c r="AF40" s="30">
        <f>IF('Attendance Sheet'!AA55="y",'Attendance Sheet'!$I$2+12,"")</f>
      </c>
      <c r="AG40" s="30">
        <f>IF('Attendance Sheet'!AB55="y",'Attendance Sheet'!$I$2+13,"")</f>
      </c>
      <c r="AH40" s="30">
        <f>IF('Attendance Sheet'!AC55="y",'Attendance Sheet'!$I$2+14,"")</f>
      </c>
      <c r="AI40" s="30">
        <f>IF('Attendance Sheet'!AD55="y",'Attendance Sheet'!$I$2+15,"")</f>
      </c>
      <c r="AJ40" s="30">
        <f>IF('Attendance Sheet'!AE55="y",'Attendance Sheet'!$I$2+16,"")</f>
      </c>
      <c r="AK40" s="30">
        <f>IF('Attendance Sheet'!AF55="y",'Attendance Sheet'!$I$2+17,"")</f>
      </c>
      <c r="AL40" s="30">
        <f>IF('Attendance Sheet'!AG55="y",'Attendance Sheet'!$I$2+18,"")</f>
      </c>
      <c r="AM40" s="30">
        <f>IF('Attendance Sheet'!AH55="y",'Attendance Sheet'!$I$2+19,"")</f>
      </c>
      <c r="AN40" s="30">
        <f>IF('Attendance Sheet'!AI55="y",'Attendance Sheet'!$I$2+20,"")</f>
      </c>
      <c r="AO40" s="30">
        <f>IF('Attendance Sheet'!AJ55="y",'Attendance Sheet'!$I$2+21,"")</f>
      </c>
      <c r="AP40" s="30">
        <f>IF('Attendance Sheet'!AK55="y",'Attendance Sheet'!$I$2+22,"")</f>
      </c>
      <c r="AQ40" s="30">
        <f>IF('Attendance Sheet'!AL55="y",'Attendance Sheet'!$I$2+23,"")</f>
      </c>
      <c r="AR40" s="30">
        <f>IF('Attendance Sheet'!AM55="y",'Attendance Sheet'!$I$2+24,"")</f>
      </c>
      <c r="AS40" s="30">
        <f>IF('Attendance Sheet'!AN55="y",'Attendance Sheet'!$I$2+25,"")</f>
      </c>
      <c r="AT40" s="30">
        <f>IF('Attendance Sheet'!AO55="y",'Attendance Sheet'!$I$2+26,"")</f>
      </c>
      <c r="AU40" s="30">
        <f>IF('Attendance Sheet'!AP55="y",'Attendance Sheet'!$I$2+27,"")</f>
      </c>
      <c r="AV40" s="30">
        <f>IF('Attendance Sheet'!AQ55="y",'Attendance Sheet'!$I$2+28,"")</f>
      </c>
      <c r="AW40" s="30">
        <f>IF('Attendance Sheet'!AR55="y",'Attendance Sheet'!$I$2+29,"")</f>
      </c>
      <c r="AX40" s="30">
        <f>IF('Attendance Sheet'!AS55="y",'Attendance Sheet'!$I$2+30,"")</f>
      </c>
    </row>
    <row r="41" spans="1:50" ht="12.75">
      <c r="A41" s="24">
        <f>IF('Attendance Sheet'!A56&lt;&gt;0,'Attendance Sheet'!A56,"")</f>
      </c>
      <c r="B41" s="24">
        <f>IF('Attendance Sheet'!C56&lt;&gt;0,'Attendance Sheet'!C56,"")</f>
      </c>
      <c r="C41" s="24">
        <f>IF('Attendance Sheet'!D56&lt;&gt;0,'Attendance Sheet'!D56,"")</f>
      </c>
      <c r="D41" s="24" t="e">
        <f>IF('Attendance Sheet'!#REF!&lt;&gt;0,'Attendance Sheet'!#REF!,"")</f>
        <v>#REF!</v>
      </c>
      <c r="E41" s="24">
        <f>IF('Attendance Sheet'!G56&lt;&gt;0,'Attendance Sheet'!G56,"")</f>
      </c>
      <c r="F41" s="29">
        <f>IF('Attendance Sheet'!H56&lt;&gt;0,'Attendance Sheet'!H56,"")</f>
      </c>
      <c r="G41" s="24">
        <f>IF('Attendance Sheet'!I56&lt;&gt;0,'Attendance Sheet'!I56,"")</f>
      </c>
      <c r="H41" s="34">
        <f>IF(LEN('Attendance Sheet'!L56)=9,5&amp;'Attendance Sheet'!L56,"")</f>
      </c>
      <c r="I41" s="26" t="str">
        <f>'Attendance Sheet'!$J$5</f>
        <v>01</v>
      </c>
      <c r="J41" s="31">
        <f>IF('Attendance Sheet'!F56&lt;&gt;0,'Attendance Sheet'!F56,"")</f>
      </c>
      <c r="K41" s="24">
        <f>'Attendance Sheet'!$A$5</f>
        <v>0</v>
      </c>
      <c r="L41" s="24">
        <f>IF('Attendance Sheet'!K56&lt;&gt;0,'Attendance Sheet'!K56,"")</f>
      </c>
      <c r="M41" s="24">
        <f>IF('Attendance Sheet'!J56&lt;&gt;0,'Attendance Sheet'!J56,"")</f>
      </c>
      <c r="N41" s="29">
        <f>IF('Attendance Sheet'!M56&lt;&gt;0,'Attendance Sheet'!M56,"")</f>
      </c>
      <c r="O41" s="29">
        <f>IF('Attendance Sheet'!N56&lt;&gt;0,'Attendance Sheet'!N56,"")</f>
      </c>
      <c r="P41" s="2">
        <f>COUNTIF('Attendance Sheet'!O56:AS56,"Y")</f>
        <v>0</v>
      </c>
      <c r="Q41" s="18">
        <f t="shared" si="4"/>
        <v>117.96</v>
      </c>
      <c r="R41" s="25">
        <f t="shared" si="3"/>
        <v>0</v>
      </c>
      <c r="S41" s="26" t="str">
        <f>'Attendance Sheet'!$L$7</f>
        <v>DHR</v>
      </c>
      <c r="T41" s="30">
        <f>IF('Attendance Sheet'!O56="y",'Attendance Sheet'!$I$2,"")</f>
      </c>
      <c r="U41" s="30">
        <f>IF('Attendance Sheet'!P56="y",'Attendance Sheet'!$I$2+1,"")</f>
      </c>
      <c r="V41" s="30">
        <f>IF('Attendance Sheet'!Q56="y",'Attendance Sheet'!$I$2+2,"")</f>
      </c>
      <c r="W41" s="30">
        <f>IF('Attendance Sheet'!R56="y",'Attendance Sheet'!$I$2+3,"")</f>
      </c>
      <c r="X41" s="30">
        <f>IF('Attendance Sheet'!S56="y",'Attendance Sheet'!$I$2+4,"")</f>
      </c>
      <c r="Y41" s="30">
        <f>IF('Attendance Sheet'!T56="y",'Attendance Sheet'!$I$2+5,"")</f>
      </c>
      <c r="Z41" s="30">
        <f>IF('Attendance Sheet'!U56="y",'Attendance Sheet'!$I$2+6,"")</f>
      </c>
      <c r="AA41" s="30">
        <f>IF('Attendance Sheet'!V56="y",'Attendance Sheet'!$I$2+7,"")</f>
      </c>
      <c r="AB41" s="30">
        <f>IF('Attendance Sheet'!W56="y",'Attendance Sheet'!$I$2+8,"")</f>
      </c>
      <c r="AC41" s="30">
        <f>IF('Attendance Sheet'!X56="y",'Attendance Sheet'!$I$2+9,"")</f>
      </c>
      <c r="AD41" s="30">
        <f>IF('Attendance Sheet'!Y56="y",'Attendance Sheet'!$I$2+10,"")</f>
      </c>
      <c r="AE41" s="30">
        <f>IF('Attendance Sheet'!Z56="y",'Attendance Sheet'!$I$2+11,"")</f>
      </c>
      <c r="AF41" s="30">
        <f>IF('Attendance Sheet'!AA56="y",'Attendance Sheet'!$I$2+12,"")</f>
      </c>
      <c r="AG41" s="30">
        <f>IF('Attendance Sheet'!AB56="y",'Attendance Sheet'!$I$2+13,"")</f>
      </c>
      <c r="AH41" s="30">
        <f>IF('Attendance Sheet'!AC56="y",'Attendance Sheet'!$I$2+14,"")</f>
      </c>
      <c r="AI41" s="30">
        <f>IF('Attendance Sheet'!AD56="y",'Attendance Sheet'!$I$2+15,"")</f>
      </c>
      <c r="AJ41" s="30">
        <f>IF('Attendance Sheet'!AE56="y",'Attendance Sheet'!$I$2+16,"")</f>
      </c>
      <c r="AK41" s="30">
        <f>IF('Attendance Sheet'!AF56="y",'Attendance Sheet'!$I$2+17,"")</f>
      </c>
      <c r="AL41" s="30">
        <f>IF('Attendance Sheet'!AG56="y",'Attendance Sheet'!$I$2+18,"")</f>
      </c>
      <c r="AM41" s="30">
        <f>IF('Attendance Sheet'!AH56="y",'Attendance Sheet'!$I$2+19,"")</f>
      </c>
      <c r="AN41" s="30">
        <f>IF('Attendance Sheet'!AI56="y",'Attendance Sheet'!$I$2+20,"")</f>
      </c>
      <c r="AO41" s="30">
        <f>IF('Attendance Sheet'!AJ56="y",'Attendance Sheet'!$I$2+21,"")</f>
      </c>
      <c r="AP41" s="30">
        <f>IF('Attendance Sheet'!AK56="y",'Attendance Sheet'!$I$2+22,"")</f>
      </c>
      <c r="AQ41" s="30">
        <f>IF('Attendance Sheet'!AL56="y",'Attendance Sheet'!$I$2+23,"")</f>
      </c>
      <c r="AR41" s="30">
        <f>IF('Attendance Sheet'!AM56="y",'Attendance Sheet'!$I$2+24,"")</f>
      </c>
      <c r="AS41" s="30">
        <f>IF('Attendance Sheet'!AN56="y",'Attendance Sheet'!$I$2+25,"")</f>
      </c>
      <c r="AT41" s="30">
        <f>IF('Attendance Sheet'!AO56="y",'Attendance Sheet'!$I$2+26,"")</f>
      </c>
      <c r="AU41" s="30">
        <f>IF('Attendance Sheet'!AP56="y",'Attendance Sheet'!$I$2+27,"")</f>
      </c>
      <c r="AV41" s="30">
        <f>IF('Attendance Sheet'!AQ56="y",'Attendance Sheet'!$I$2+28,"")</f>
      </c>
      <c r="AW41" s="30">
        <f>IF('Attendance Sheet'!AR56="y",'Attendance Sheet'!$I$2+29,"")</f>
      </c>
      <c r="AX41" s="30">
        <f>IF('Attendance Sheet'!AS56="y",'Attendance Sheet'!$I$2+30,"")</f>
      </c>
    </row>
    <row r="42" spans="1:50" ht="12.75">
      <c r="A42" s="24">
        <f>IF('Attendance Sheet'!A57&lt;&gt;0,'Attendance Sheet'!A57,"")</f>
      </c>
      <c r="B42" s="24">
        <f>IF('Attendance Sheet'!C57&lt;&gt;0,'Attendance Sheet'!C57,"")</f>
      </c>
      <c r="C42" s="24">
        <f>IF('Attendance Sheet'!D57&lt;&gt;0,'Attendance Sheet'!D57,"")</f>
      </c>
      <c r="D42" s="24" t="e">
        <f>IF('Attendance Sheet'!#REF!&lt;&gt;0,'Attendance Sheet'!#REF!,"")</f>
        <v>#REF!</v>
      </c>
      <c r="E42" s="24">
        <f>IF('Attendance Sheet'!G57&lt;&gt;0,'Attendance Sheet'!G57,"")</f>
      </c>
      <c r="F42" s="29">
        <f>IF('Attendance Sheet'!H57&lt;&gt;0,'Attendance Sheet'!H57,"")</f>
      </c>
      <c r="G42" s="24">
        <f>IF('Attendance Sheet'!I57&lt;&gt;0,'Attendance Sheet'!I57,"")</f>
      </c>
      <c r="H42" s="34">
        <f>IF(LEN('Attendance Sheet'!L57)=9,5&amp;'Attendance Sheet'!L57,"")</f>
      </c>
      <c r="I42" s="26" t="str">
        <f>'Attendance Sheet'!$J$5</f>
        <v>01</v>
      </c>
      <c r="J42" s="31">
        <f>IF('Attendance Sheet'!F57&lt;&gt;0,'Attendance Sheet'!F57,"")</f>
      </c>
      <c r="K42" s="24">
        <f>'Attendance Sheet'!$A$5</f>
        <v>0</v>
      </c>
      <c r="L42" s="24">
        <f>IF('Attendance Sheet'!K57&lt;&gt;0,'Attendance Sheet'!K57,"")</f>
      </c>
      <c r="M42" s="24">
        <f>IF('Attendance Sheet'!J57&lt;&gt;0,'Attendance Sheet'!J57,"")</f>
      </c>
      <c r="N42" s="29">
        <f>IF('Attendance Sheet'!M57&lt;&gt;0,'Attendance Sheet'!M57,"")</f>
      </c>
      <c r="O42" s="29">
        <f>IF('Attendance Sheet'!N57&lt;&gt;0,'Attendance Sheet'!N57,"")</f>
      </c>
      <c r="P42" s="2">
        <f>COUNTIF('Attendance Sheet'!O57:AS57,"Y")</f>
        <v>0</v>
      </c>
      <c r="Q42" s="18">
        <f t="shared" si="4"/>
        <v>117.96</v>
      </c>
      <c r="R42" s="25">
        <f t="shared" si="3"/>
        <v>0</v>
      </c>
      <c r="S42" s="26" t="str">
        <f>'Attendance Sheet'!$L$7</f>
        <v>DHR</v>
      </c>
      <c r="T42" s="30">
        <f>IF('Attendance Sheet'!O57="y",'Attendance Sheet'!$I$2,"")</f>
      </c>
      <c r="U42" s="30">
        <f>IF('Attendance Sheet'!P57="y",'Attendance Sheet'!$I$2+1,"")</f>
      </c>
      <c r="V42" s="30">
        <f>IF('Attendance Sheet'!Q57="y",'Attendance Sheet'!$I$2+2,"")</f>
      </c>
      <c r="W42" s="30">
        <f>IF('Attendance Sheet'!R57="y",'Attendance Sheet'!$I$2+3,"")</f>
      </c>
      <c r="X42" s="30">
        <f>IF('Attendance Sheet'!S57="y",'Attendance Sheet'!$I$2+4,"")</f>
      </c>
      <c r="Y42" s="30">
        <f>IF('Attendance Sheet'!T57="y",'Attendance Sheet'!$I$2+5,"")</f>
      </c>
      <c r="Z42" s="30">
        <f>IF('Attendance Sheet'!U57="y",'Attendance Sheet'!$I$2+6,"")</f>
      </c>
      <c r="AA42" s="30">
        <f>IF('Attendance Sheet'!V57="y",'Attendance Sheet'!$I$2+7,"")</f>
      </c>
      <c r="AB42" s="30">
        <f>IF('Attendance Sheet'!W57="y",'Attendance Sheet'!$I$2+8,"")</f>
      </c>
      <c r="AC42" s="30">
        <f>IF('Attendance Sheet'!X57="y",'Attendance Sheet'!$I$2+9,"")</f>
      </c>
      <c r="AD42" s="30">
        <f>IF('Attendance Sheet'!Y57="y",'Attendance Sheet'!$I$2+10,"")</f>
      </c>
      <c r="AE42" s="30">
        <f>IF('Attendance Sheet'!Z57="y",'Attendance Sheet'!$I$2+11,"")</f>
      </c>
      <c r="AF42" s="30">
        <f>IF('Attendance Sheet'!AA57="y",'Attendance Sheet'!$I$2+12,"")</f>
      </c>
      <c r="AG42" s="30">
        <f>IF('Attendance Sheet'!AB57="y",'Attendance Sheet'!$I$2+13,"")</f>
      </c>
      <c r="AH42" s="30">
        <f>IF('Attendance Sheet'!AC57="y",'Attendance Sheet'!$I$2+14,"")</f>
      </c>
      <c r="AI42" s="30">
        <f>IF('Attendance Sheet'!AD57="y",'Attendance Sheet'!$I$2+15,"")</f>
      </c>
      <c r="AJ42" s="30">
        <f>IF('Attendance Sheet'!AE57="y",'Attendance Sheet'!$I$2+16,"")</f>
      </c>
      <c r="AK42" s="30">
        <f>IF('Attendance Sheet'!AF57="y",'Attendance Sheet'!$I$2+17,"")</f>
      </c>
      <c r="AL42" s="30">
        <f>IF('Attendance Sheet'!AG57="y",'Attendance Sheet'!$I$2+18,"")</f>
      </c>
      <c r="AM42" s="30">
        <f>IF('Attendance Sheet'!AH57="y",'Attendance Sheet'!$I$2+19,"")</f>
      </c>
      <c r="AN42" s="30">
        <f>IF('Attendance Sheet'!AI57="y",'Attendance Sheet'!$I$2+20,"")</f>
      </c>
      <c r="AO42" s="30">
        <f>IF('Attendance Sheet'!AJ57="y",'Attendance Sheet'!$I$2+21,"")</f>
      </c>
      <c r="AP42" s="30">
        <f>IF('Attendance Sheet'!AK57="y",'Attendance Sheet'!$I$2+22,"")</f>
      </c>
      <c r="AQ42" s="30">
        <f>IF('Attendance Sheet'!AL57="y",'Attendance Sheet'!$I$2+23,"")</f>
      </c>
      <c r="AR42" s="30">
        <f>IF('Attendance Sheet'!AM57="y",'Attendance Sheet'!$I$2+24,"")</f>
      </c>
      <c r="AS42" s="30">
        <f>IF('Attendance Sheet'!AN57="y",'Attendance Sheet'!$I$2+25,"")</f>
      </c>
      <c r="AT42" s="30">
        <f>IF('Attendance Sheet'!AO57="y",'Attendance Sheet'!$I$2+26,"")</f>
      </c>
      <c r="AU42" s="30">
        <f>IF('Attendance Sheet'!AP57="y",'Attendance Sheet'!$I$2+27,"")</f>
      </c>
      <c r="AV42" s="30">
        <f>IF('Attendance Sheet'!AQ57="y",'Attendance Sheet'!$I$2+28,"")</f>
      </c>
      <c r="AW42" s="30">
        <f>IF('Attendance Sheet'!AR57="y",'Attendance Sheet'!$I$2+29,"")</f>
      </c>
      <c r="AX42" s="30">
        <f>IF('Attendance Sheet'!AS57="y",'Attendance Sheet'!$I$2+30,"")</f>
      </c>
    </row>
    <row r="43" spans="1:50" ht="12.75">
      <c r="A43" s="24">
        <f>IF('Attendance Sheet'!A58&lt;&gt;0,'Attendance Sheet'!A58,"")</f>
      </c>
      <c r="B43" s="24">
        <f>IF('Attendance Sheet'!C58&lt;&gt;0,'Attendance Sheet'!C58,"")</f>
      </c>
      <c r="C43" s="24">
        <f>IF('Attendance Sheet'!D58&lt;&gt;0,'Attendance Sheet'!D58,"")</f>
      </c>
      <c r="D43" s="24" t="e">
        <f>IF('Attendance Sheet'!#REF!&lt;&gt;0,'Attendance Sheet'!#REF!,"")</f>
        <v>#REF!</v>
      </c>
      <c r="E43" s="24">
        <f>IF('Attendance Sheet'!G58&lt;&gt;0,'Attendance Sheet'!G58,"")</f>
      </c>
      <c r="F43" s="29">
        <f>IF('Attendance Sheet'!H58&lt;&gt;0,'Attendance Sheet'!H58,"")</f>
      </c>
      <c r="G43" s="24">
        <f>IF('Attendance Sheet'!I58&lt;&gt;0,'Attendance Sheet'!I58,"")</f>
      </c>
      <c r="H43" s="34">
        <f>IF(LEN('Attendance Sheet'!L58)=9,5&amp;'Attendance Sheet'!L58,"")</f>
      </c>
      <c r="I43" s="26" t="str">
        <f>'Attendance Sheet'!$J$5</f>
        <v>01</v>
      </c>
      <c r="J43" s="31">
        <f>IF('Attendance Sheet'!F58&lt;&gt;0,'Attendance Sheet'!F58,"")</f>
      </c>
      <c r="K43" s="24">
        <f>'Attendance Sheet'!$A$5</f>
        <v>0</v>
      </c>
      <c r="L43" s="24">
        <f>IF('Attendance Sheet'!K58&lt;&gt;0,'Attendance Sheet'!K58,"")</f>
      </c>
      <c r="M43" s="24">
        <f>IF('Attendance Sheet'!J58&lt;&gt;0,'Attendance Sheet'!J58,"")</f>
      </c>
      <c r="N43" s="29">
        <f>IF('Attendance Sheet'!M58&lt;&gt;0,'Attendance Sheet'!M58,"")</f>
      </c>
      <c r="O43" s="29">
        <f>IF('Attendance Sheet'!N58&lt;&gt;0,'Attendance Sheet'!N58,"")</f>
      </c>
      <c r="P43" s="2">
        <f>COUNTIF('Attendance Sheet'!O58:AS58,"Y")</f>
        <v>0</v>
      </c>
      <c r="Q43" s="18">
        <f t="shared" si="4"/>
        <v>117.96</v>
      </c>
      <c r="R43" s="25">
        <f t="shared" si="3"/>
        <v>0</v>
      </c>
      <c r="S43" s="26" t="str">
        <f>'Attendance Sheet'!$L$7</f>
        <v>DHR</v>
      </c>
      <c r="T43" s="30">
        <f>IF('Attendance Sheet'!O58="y",'Attendance Sheet'!$I$2,"")</f>
      </c>
      <c r="U43" s="30">
        <f>IF('Attendance Sheet'!P58="y",'Attendance Sheet'!$I$2+1,"")</f>
      </c>
      <c r="V43" s="30">
        <f>IF('Attendance Sheet'!Q58="y",'Attendance Sheet'!$I$2+2,"")</f>
      </c>
      <c r="W43" s="30">
        <f>IF('Attendance Sheet'!R58="y",'Attendance Sheet'!$I$2+3,"")</f>
      </c>
      <c r="X43" s="30">
        <f>IF('Attendance Sheet'!S58="y",'Attendance Sheet'!$I$2+4,"")</f>
      </c>
      <c r="Y43" s="30">
        <f>IF('Attendance Sheet'!T58="y",'Attendance Sheet'!$I$2+5,"")</f>
      </c>
      <c r="Z43" s="30">
        <f>IF('Attendance Sheet'!U58="y",'Attendance Sheet'!$I$2+6,"")</f>
      </c>
      <c r="AA43" s="30">
        <f>IF('Attendance Sheet'!V58="y",'Attendance Sheet'!$I$2+7,"")</f>
      </c>
      <c r="AB43" s="30">
        <f>IF('Attendance Sheet'!W58="y",'Attendance Sheet'!$I$2+8,"")</f>
      </c>
      <c r="AC43" s="30">
        <f>IF('Attendance Sheet'!X58="y",'Attendance Sheet'!$I$2+9,"")</f>
      </c>
      <c r="AD43" s="30">
        <f>IF('Attendance Sheet'!Y58="y",'Attendance Sheet'!$I$2+10,"")</f>
      </c>
      <c r="AE43" s="30">
        <f>IF('Attendance Sheet'!Z58="y",'Attendance Sheet'!$I$2+11,"")</f>
      </c>
      <c r="AF43" s="30">
        <f>IF('Attendance Sheet'!AA58="y",'Attendance Sheet'!$I$2+12,"")</f>
      </c>
      <c r="AG43" s="30">
        <f>IF('Attendance Sheet'!AB58="y",'Attendance Sheet'!$I$2+13,"")</f>
      </c>
      <c r="AH43" s="30">
        <f>IF('Attendance Sheet'!AC58="y",'Attendance Sheet'!$I$2+14,"")</f>
      </c>
      <c r="AI43" s="30">
        <f>IF('Attendance Sheet'!AD58="y",'Attendance Sheet'!$I$2+15,"")</f>
      </c>
      <c r="AJ43" s="30">
        <f>IF('Attendance Sheet'!AE58="y",'Attendance Sheet'!$I$2+16,"")</f>
      </c>
      <c r="AK43" s="30">
        <f>IF('Attendance Sheet'!AF58="y",'Attendance Sheet'!$I$2+17,"")</f>
      </c>
      <c r="AL43" s="30">
        <f>IF('Attendance Sheet'!AG58="y",'Attendance Sheet'!$I$2+18,"")</f>
      </c>
      <c r="AM43" s="30">
        <f>IF('Attendance Sheet'!AH58="y",'Attendance Sheet'!$I$2+19,"")</f>
      </c>
      <c r="AN43" s="30">
        <f>IF('Attendance Sheet'!AI58="y",'Attendance Sheet'!$I$2+20,"")</f>
      </c>
      <c r="AO43" s="30">
        <f>IF('Attendance Sheet'!AJ58="y",'Attendance Sheet'!$I$2+21,"")</f>
      </c>
      <c r="AP43" s="30">
        <f>IF('Attendance Sheet'!AK58="y",'Attendance Sheet'!$I$2+22,"")</f>
      </c>
      <c r="AQ43" s="30">
        <f>IF('Attendance Sheet'!AL58="y",'Attendance Sheet'!$I$2+23,"")</f>
      </c>
      <c r="AR43" s="30">
        <f>IF('Attendance Sheet'!AM58="y",'Attendance Sheet'!$I$2+24,"")</f>
      </c>
      <c r="AS43" s="30">
        <f>IF('Attendance Sheet'!AN58="y",'Attendance Sheet'!$I$2+25,"")</f>
      </c>
      <c r="AT43" s="30">
        <f>IF('Attendance Sheet'!AO58="y",'Attendance Sheet'!$I$2+26,"")</f>
      </c>
      <c r="AU43" s="30">
        <f>IF('Attendance Sheet'!AP58="y",'Attendance Sheet'!$I$2+27,"")</f>
      </c>
      <c r="AV43" s="30">
        <f>IF('Attendance Sheet'!AQ58="y",'Attendance Sheet'!$I$2+28,"")</f>
      </c>
      <c r="AW43" s="30">
        <f>IF('Attendance Sheet'!AR58="y",'Attendance Sheet'!$I$2+29,"")</f>
      </c>
      <c r="AX43" s="30">
        <f>IF('Attendance Sheet'!AS58="y",'Attendance Sheet'!$I$2+30,"")</f>
      </c>
    </row>
    <row r="44" spans="1:50" ht="12.75">
      <c r="A44" s="24">
        <f>IF('Attendance Sheet'!A59&lt;&gt;0,'Attendance Sheet'!A59,"")</f>
      </c>
      <c r="B44" s="24">
        <f>IF('Attendance Sheet'!C59&lt;&gt;0,'Attendance Sheet'!C59,"")</f>
      </c>
      <c r="C44" s="24">
        <f>IF('Attendance Sheet'!D59&lt;&gt;0,'Attendance Sheet'!D59,"")</f>
      </c>
      <c r="D44" s="24" t="e">
        <f>IF('Attendance Sheet'!#REF!&lt;&gt;0,'Attendance Sheet'!#REF!,"")</f>
        <v>#REF!</v>
      </c>
      <c r="E44" s="24">
        <f>IF('Attendance Sheet'!G59&lt;&gt;0,'Attendance Sheet'!G59,"")</f>
      </c>
      <c r="F44" s="29">
        <f>IF('Attendance Sheet'!H59&lt;&gt;0,'Attendance Sheet'!H59,"")</f>
      </c>
      <c r="G44" s="24">
        <f>IF('Attendance Sheet'!I59&lt;&gt;0,'Attendance Sheet'!I59,"")</f>
      </c>
      <c r="H44" s="34">
        <f>IF(LEN('Attendance Sheet'!L59)=9,5&amp;'Attendance Sheet'!L59,"")</f>
      </c>
      <c r="I44" s="26" t="str">
        <f>'Attendance Sheet'!$J$5</f>
        <v>01</v>
      </c>
      <c r="J44" s="31">
        <f>IF('Attendance Sheet'!F59&lt;&gt;0,'Attendance Sheet'!F59,"")</f>
      </c>
      <c r="K44" s="24">
        <f>'Attendance Sheet'!$A$5</f>
        <v>0</v>
      </c>
      <c r="L44" s="24">
        <f>IF('Attendance Sheet'!K59&lt;&gt;0,'Attendance Sheet'!K59,"")</f>
      </c>
      <c r="M44" s="24">
        <f>IF('Attendance Sheet'!J59&lt;&gt;0,'Attendance Sheet'!J59,"")</f>
      </c>
      <c r="N44" s="29">
        <f>IF('Attendance Sheet'!M59&lt;&gt;0,'Attendance Sheet'!M59,"")</f>
      </c>
      <c r="O44" s="29">
        <f>IF('Attendance Sheet'!N59&lt;&gt;0,'Attendance Sheet'!N59,"")</f>
      </c>
      <c r="P44" s="2">
        <f>COUNTIF('Attendance Sheet'!O59:AS59,"Y")</f>
        <v>0</v>
      </c>
      <c r="Q44" s="18">
        <f t="shared" si="4"/>
        <v>117.96</v>
      </c>
      <c r="R44" s="25">
        <f t="shared" si="3"/>
        <v>0</v>
      </c>
      <c r="S44" s="26" t="str">
        <f>'Attendance Sheet'!$L$7</f>
        <v>DHR</v>
      </c>
      <c r="T44" s="30">
        <f>IF('Attendance Sheet'!O59="y",'Attendance Sheet'!$I$2,"")</f>
      </c>
      <c r="U44" s="30">
        <f>IF('Attendance Sheet'!P59="y",'Attendance Sheet'!$I$2+1,"")</f>
      </c>
      <c r="V44" s="30">
        <f>IF('Attendance Sheet'!Q59="y",'Attendance Sheet'!$I$2+2,"")</f>
      </c>
      <c r="W44" s="30">
        <f>IF('Attendance Sheet'!R59="y",'Attendance Sheet'!$I$2+3,"")</f>
      </c>
      <c r="X44" s="30">
        <f>IF('Attendance Sheet'!S59="y",'Attendance Sheet'!$I$2+4,"")</f>
      </c>
      <c r="Y44" s="30">
        <f>IF('Attendance Sheet'!T59="y",'Attendance Sheet'!$I$2+5,"")</f>
      </c>
      <c r="Z44" s="30">
        <f>IF('Attendance Sheet'!U59="y",'Attendance Sheet'!$I$2+6,"")</f>
      </c>
      <c r="AA44" s="30">
        <f>IF('Attendance Sheet'!V59="y",'Attendance Sheet'!$I$2+7,"")</f>
      </c>
      <c r="AB44" s="30">
        <f>IF('Attendance Sheet'!W59="y",'Attendance Sheet'!$I$2+8,"")</f>
      </c>
      <c r="AC44" s="30">
        <f>IF('Attendance Sheet'!X59="y",'Attendance Sheet'!$I$2+9,"")</f>
      </c>
      <c r="AD44" s="30">
        <f>IF('Attendance Sheet'!Y59="y",'Attendance Sheet'!$I$2+10,"")</f>
      </c>
      <c r="AE44" s="30">
        <f>IF('Attendance Sheet'!Z59="y",'Attendance Sheet'!$I$2+11,"")</f>
      </c>
      <c r="AF44" s="30">
        <f>IF('Attendance Sheet'!AA59="y",'Attendance Sheet'!$I$2+12,"")</f>
      </c>
      <c r="AG44" s="30">
        <f>IF('Attendance Sheet'!AB59="y",'Attendance Sheet'!$I$2+13,"")</f>
      </c>
      <c r="AH44" s="30">
        <f>IF('Attendance Sheet'!AC59="y",'Attendance Sheet'!$I$2+14,"")</f>
      </c>
      <c r="AI44" s="30">
        <f>IF('Attendance Sheet'!AD59="y",'Attendance Sheet'!$I$2+15,"")</f>
      </c>
      <c r="AJ44" s="30">
        <f>IF('Attendance Sheet'!AE59="y",'Attendance Sheet'!$I$2+16,"")</f>
      </c>
      <c r="AK44" s="30">
        <f>IF('Attendance Sheet'!AF59="y",'Attendance Sheet'!$I$2+17,"")</f>
      </c>
      <c r="AL44" s="30">
        <f>IF('Attendance Sheet'!AG59="y",'Attendance Sheet'!$I$2+18,"")</f>
      </c>
      <c r="AM44" s="30">
        <f>IF('Attendance Sheet'!AH59="y",'Attendance Sheet'!$I$2+19,"")</f>
      </c>
      <c r="AN44" s="30">
        <f>IF('Attendance Sheet'!AI59="y",'Attendance Sheet'!$I$2+20,"")</f>
      </c>
      <c r="AO44" s="30">
        <f>IF('Attendance Sheet'!AJ59="y",'Attendance Sheet'!$I$2+21,"")</f>
      </c>
      <c r="AP44" s="30">
        <f>IF('Attendance Sheet'!AK59="y",'Attendance Sheet'!$I$2+22,"")</f>
      </c>
      <c r="AQ44" s="30">
        <f>IF('Attendance Sheet'!AL59="y",'Attendance Sheet'!$I$2+23,"")</f>
      </c>
      <c r="AR44" s="30">
        <f>IF('Attendance Sheet'!AM59="y",'Attendance Sheet'!$I$2+24,"")</f>
      </c>
      <c r="AS44" s="30">
        <f>IF('Attendance Sheet'!AN59="y",'Attendance Sheet'!$I$2+25,"")</f>
      </c>
      <c r="AT44" s="30">
        <f>IF('Attendance Sheet'!AO59="y",'Attendance Sheet'!$I$2+26,"")</f>
      </c>
      <c r="AU44" s="30">
        <f>IF('Attendance Sheet'!AP59="y",'Attendance Sheet'!$I$2+27,"")</f>
      </c>
      <c r="AV44" s="30">
        <f>IF('Attendance Sheet'!AQ59="y",'Attendance Sheet'!$I$2+28,"")</f>
      </c>
      <c r="AW44" s="30">
        <f>IF('Attendance Sheet'!AR59="y",'Attendance Sheet'!$I$2+29,"")</f>
      </c>
      <c r="AX44" s="30">
        <f>IF('Attendance Sheet'!AS59="y",'Attendance Sheet'!$I$2+30,"")</f>
      </c>
    </row>
    <row r="45" spans="1:50" ht="12.75">
      <c r="A45" s="24">
        <f>IF('Attendance Sheet'!A60&lt;&gt;0,'Attendance Sheet'!A60,"")</f>
      </c>
      <c r="B45" s="24">
        <f>IF('Attendance Sheet'!C60&lt;&gt;0,'Attendance Sheet'!C60,"")</f>
      </c>
      <c r="C45" s="24">
        <f>IF('Attendance Sheet'!D60&lt;&gt;0,'Attendance Sheet'!D60,"")</f>
      </c>
      <c r="D45" s="24" t="e">
        <f>IF('Attendance Sheet'!#REF!&lt;&gt;0,'Attendance Sheet'!#REF!,"")</f>
        <v>#REF!</v>
      </c>
      <c r="E45" s="24">
        <f>IF('Attendance Sheet'!G60&lt;&gt;0,'Attendance Sheet'!G60,"")</f>
      </c>
      <c r="F45" s="29">
        <f>IF('Attendance Sheet'!H60&lt;&gt;0,'Attendance Sheet'!H60,"")</f>
      </c>
      <c r="G45" s="24">
        <f>IF('Attendance Sheet'!I60&lt;&gt;0,'Attendance Sheet'!I60,"")</f>
      </c>
      <c r="H45" s="34">
        <f>IF(LEN('Attendance Sheet'!L60)=9,5&amp;'Attendance Sheet'!L60,"")</f>
      </c>
      <c r="I45" s="26" t="str">
        <f>'Attendance Sheet'!$J$5</f>
        <v>01</v>
      </c>
      <c r="J45" s="31">
        <f>IF('Attendance Sheet'!F60&lt;&gt;0,'Attendance Sheet'!F60,"")</f>
      </c>
      <c r="K45" s="24">
        <f>'Attendance Sheet'!$A$5</f>
        <v>0</v>
      </c>
      <c r="L45" s="24">
        <f>IF('Attendance Sheet'!K60&lt;&gt;0,'Attendance Sheet'!K60,"")</f>
      </c>
      <c r="M45" s="24">
        <f>IF('Attendance Sheet'!J60&lt;&gt;0,'Attendance Sheet'!J60,"")</f>
      </c>
      <c r="N45" s="29">
        <f>IF('Attendance Sheet'!M60&lt;&gt;0,'Attendance Sheet'!M60,"")</f>
      </c>
      <c r="O45" s="29">
        <f>IF('Attendance Sheet'!N60&lt;&gt;0,'Attendance Sheet'!N60,"")</f>
      </c>
      <c r="P45" s="2">
        <f>COUNTIF('Attendance Sheet'!O60:AS60,"Y")</f>
        <v>0</v>
      </c>
      <c r="Q45" s="18">
        <f t="shared" si="4"/>
        <v>117.96</v>
      </c>
      <c r="R45" s="25">
        <f t="shared" si="3"/>
        <v>0</v>
      </c>
      <c r="S45" s="26" t="str">
        <f>'Attendance Sheet'!$L$7</f>
        <v>DHR</v>
      </c>
      <c r="T45" s="30">
        <f>IF('Attendance Sheet'!O60="y",'Attendance Sheet'!$I$2,"")</f>
      </c>
      <c r="U45" s="30">
        <f>IF('Attendance Sheet'!P60="y",'Attendance Sheet'!$I$2+1,"")</f>
      </c>
      <c r="V45" s="30">
        <f>IF('Attendance Sheet'!Q60="y",'Attendance Sheet'!$I$2+2,"")</f>
      </c>
      <c r="W45" s="30">
        <f>IF('Attendance Sheet'!R60="y",'Attendance Sheet'!$I$2+3,"")</f>
      </c>
      <c r="X45" s="30">
        <f>IF('Attendance Sheet'!S60="y",'Attendance Sheet'!$I$2+4,"")</f>
      </c>
      <c r="Y45" s="30">
        <f>IF('Attendance Sheet'!T60="y",'Attendance Sheet'!$I$2+5,"")</f>
      </c>
      <c r="Z45" s="30">
        <f>IF('Attendance Sheet'!U60="y",'Attendance Sheet'!$I$2+6,"")</f>
      </c>
      <c r="AA45" s="30">
        <f>IF('Attendance Sheet'!V60="y",'Attendance Sheet'!$I$2+7,"")</f>
      </c>
      <c r="AB45" s="30">
        <f>IF('Attendance Sheet'!W60="y",'Attendance Sheet'!$I$2+8,"")</f>
      </c>
      <c r="AC45" s="30">
        <f>IF('Attendance Sheet'!X60="y",'Attendance Sheet'!$I$2+9,"")</f>
      </c>
      <c r="AD45" s="30">
        <f>IF('Attendance Sheet'!Y60="y",'Attendance Sheet'!$I$2+10,"")</f>
      </c>
      <c r="AE45" s="30">
        <f>IF('Attendance Sheet'!Z60="y",'Attendance Sheet'!$I$2+11,"")</f>
      </c>
      <c r="AF45" s="30">
        <f>IF('Attendance Sheet'!AA60="y",'Attendance Sheet'!$I$2+12,"")</f>
      </c>
      <c r="AG45" s="30">
        <f>IF('Attendance Sheet'!AB60="y",'Attendance Sheet'!$I$2+13,"")</f>
      </c>
      <c r="AH45" s="30">
        <f>IF('Attendance Sheet'!AC60="y",'Attendance Sheet'!$I$2+14,"")</f>
      </c>
      <c r="AI45" s="30">
        <f>IF('Attendance Sheet'!AD60="y",'Attendance Sheet'!$I$2+15,"")</f>
      </c>
      <c r="AJ45" s="30">
        <f>IF('Attendance Sheet'!AE60="y",'Attendance Sheet'!$I$2+16,"")</f>
      </c>
      <c r="AK45" s="30">
        <f>IF('Attendance Sheet'!AF60="y",'Attendance Sheet'!$I$2+17,"")</f>
      </c>
      <c r="AL45" s="30">
        <f>IF('Attendance Sheet'!AG60="y",'Attendance Sheet'!$I$2+18,"")</f>
      </c>
      <c r="AM45" s="30">
        <f>IF('Attendance Sheet'!AH60="y",'Attendance Sheet'!$I$2+19,"")</f>
      </c>
      <c r="AN45" s="30">
        <f>IF('Attendance Sheet'!AI60="y",'Attendance Sheet'!$I$2+20,"")</f>
      </c>
      <c r="AO45" s="30">
        <f>IF('Attendance Sheet'!AJ60="y",'Attendance Sheet'!$I$2+21,"")</f>
      </c>
      <c r="AP45" s="30">
        <f>IF('Attendance Sheet'!AK60="y",'Attendance Sheet'!$I$2+22,"")</f>
      </c>
      <c r="AQ45" s="30">
        <f>IF('Attendance Sheet'!AL60="y",'Attendance Sheet'!$I$2+23,"")</f>
      </c>
      <c r="AR45" s="30">
        <f>IF('Attendance Sheet'!AM60="y",'Attendance Sheet'!$I$2+24,"")</f>
      </c>
      <c r="AS45" s="30">
        <f>IF('Attendance Sheet'!AN60="y",'Attendance Sheet'!$I$2+25,"")</f>
      </c>
      <c r="AT45" s="30">
        <f>IF('Attendance Sheet'!AO60="y",'Attendance Sheet'!$I$2+26,"")</f>
      </c>
      <c r="AU45" s="30">
        <f>IF('Attendance Sheet'!AP60="y",'Attendance Sheet'!$I$2+27,"")</f>
      </c>
      <c r="AV45" s="30">
        <f>IF('Attendance Sheet'!AQ60="y",'Attendance Sheet'!$I$2+28,"")</f>
      </c>
      <c r="AW45" s="30">
        <f>IF('Attendance Sheet'!AR60="y",'Attendance Sheet'!$I$2+29,"")</f>
      </c>
      <c r="AX45" s="30">
        <f>IF('Attendance Sheet'!AS60="y",'Attendance Sheet'!$I$2+30,"")</f>
      </c>
    </row>
    <row r="46" spans="1:50" ht="12.75">
      <c r="A46" s="24">
        <f>IF('Attendance Sheet'!A61&lt;&gt;0,'Attendance Sheet'!A61,"")</f>
      </c>
      <c r="B46" s="24">
        <f>IF('Attendance Sheet'!C61&lt;&gt;0,'Attendance Sheet'!C61,"")</f>
      </c>
      <c r="C46" s="24">
        <f>IF('Attendance Sheet'!D61&lt;&gt;0,'Attendance Sheet'!D61,"")</f>
      </c>
      <c r="D46" s="24" t="e">
        <f>IF('Attendance Sheet'!#REF!&lt;&gt;0,'Attendance Sheet'!#REF!,"")</f>
        <v>#REF!</v>
      </c>
      <c r="E46" s="24">
        <f>IF('Attendance Sheet'!G61&lt;&gt;0,'Attendance Sheet'!G61,"")</f>
      </c>
      <c r="F46" s="29">
        <f>IF('Attendance Sheet'!H61&lt;&gt;0,'Attendance Sheet'!H61,"")</f>
      </c>
      <c r="G46" s="24">
        <f>IF('Attendance Sheet'!I61&lt;&gt;0,'Attendance Sheet'!I61,"")</f>
      </c>
      <c r="H46" s="34">
        <f>IF(LEN('Attendance Sheet'!L61)=9,5&amp;'Attendance Sheet'!L61,"")</f>
      </c>
      <c r="I46" s="26" t="str">
        <f>'Attendance Sheet'!$J$5</f>
        <v>01</v>
      </c>
      <c r="J46" s="31">
        <f>IF('Attendance Sheet'!F61&lt;&gt;0,'Attendance Sheet'!F61,"")</f>
      </c>
      <c r="K46" s="24">
        <f>'Attendance Sheet'!$A$5</f>
        <v>0</v>
      </c>
      <c r="L46" s="24">
        <f>IF('Attendance Sheet'!K61&lt;&gt;0,'Attendance Sheet'!K61,"")</f>
      </c>
      <c r="M46" s="24">
        <f>IF('Attendance Sheet'!J61&lt;&gt;0,'Attendance Sheet'!J61,"")</f>
      </c>
      <c r="N46" s="29">
        <f>IF('Attendance Sheet'!M61&lt;&gt;0,'Attendance Sheet'!M61,"")</f>
      </c>
      <c r="O46" s="29">
        <f>IF('Attendance Sheet'!N61&lt;&gt;0,'Attendance Sheet'!N61,"")</f>
      </c>
      <c r="P46" s="2">
        <f>COUNTIF('Attendance Sheet'!O61:AS61,"Y")</f>
        <v>0</v>
      </c>
      <c r="Q46" s="18">
        <f t="shared" si="4"/>
        <v>117.96</v>
      </c>
      <c r="R46" s="25">
        <f t="shared" si="3"/>
        <v>0</v>
      </c>
      <c r="S46" s="26" t="str">
        <f>'Attendance Sheet'!$L$7</f>
        <v>DHR</v>
      </c>
      <c r="T46" s="30">
        <f>IF('Attendance Sheet'!O61="y",'Attendance Sheet'!$I$2,"")</f>
      </c>
      <c r="U46" s="30">
        <f>IF('Attendance Sheet'!P61="y",'Attendance Sheet'!$I$2+1,"")</f>
      </c>
      <c r="V46" s="30">
        <f>IF('Attendance Sheet'!Q61="y",'Attendance Sheet'!$I$2+2,"")</f>
      </c>
      <c r="W46" s="30">
        <f>IF('Attendance Sheet'!R61="y",'Attendance Sheet'!$I$2+3,"")</f>
      </c>
      <c r="X46" s="30">
        <f>IF('Attendance Sheet'!S61="y",'Attendance Sheet'!$I$2+4,"")</f>
      </c>
      <c r="Y46" s="30">
        <f>IF('Attendance Sheet'!T61="y",'Attendance Sheet'!$I$2+5,"")</f>
      </c>
      <c r="Z46" s="30">
        <f>IF('Attendance Sheet'!U61="y",'Attendance Sheet'!$I$2+6,"")</f>
      </c>
      <c r="AA46" s="30">
        <f>IF('Attendance Sheet'!V61="y",'Attendance Sheet'!$I$2+7,"")</f>
      </c>
      <c r="AB46" s="30">
        <f>IF('Attendance Sheet'!W61="y",'Attendance Sheet'!$I$2+8,"")</f>
      </c>
      <c r="AC46" s="30">
        <f>IF('Attendance Sheet'!X61="y",'Attendance Sheet'!$I$2+9,"")</f>
      </c>
      <c r="AD46" s="30">
        <f>IF('Attendance Sheet'!Y61="y",'Attendance Sheet'!$I$2+10,"")</f>
      </c>
      <c r="AE46" s="30">
        <f>IF('Attendance Sheet'!Z61="y",'Attendance Sheet'!$I$2+11,"")</f>
      </c>
      <c r="AF46" s="30">
        <f>IF('Attendance Sheet'!AA61="y",'Attendance Sheet'!$I$2+12,"")</f>
      </c>
      <c r="AG46" s="30">
        <f>IF('Attendance Sheet'!AB61="y",'Attendance Sheet'!$I$2+13,"")</f>
      </c>
      <c r="AH46" s="30">
        <f>IF('Attendance Sheet'!AC61="y",'Attendance Sheet'!$I$2+14,"")</f>
      </c>
      <c r="AI46" s="30">
        <f>IF('Attendance Sheet'!AD61="y",'Attendance Sheet'!$I$2+15,"")</f>
      </c>
      <c r="AJ46" s="30">
        <f>IF('Attendance Sheet'!AE61="y",'Attendance Sheet'!$I$2+16,"")</f>
      </c>
      <c r="AK46" s="30">
        <f>IF('Attendance Sheet'!AF61="y",'Attendance Sheet'!$I$2+17,"")</f>
      </c>
      <c r="AL46" s="30">
        <f>IF('Attendance Sheet'!AG61="y",'Attendance Sheet'!$I$2+18,"")</f>
      </c>
      <c r="AM46" s="30">
        <f>IF('Attendance Sheet'!AH61="y",'Attendance Sheet'!$I$2+19,"")</f>
      </c>
      <c r="AN46" s="30">
        <f>IF('Attendance Sheet'!AI61="y",'Attendance Sheet'!$I$2+20,"")</f>
      </c>
      <c r="AO46" s="30">
        <f>IF('Attendance Sheet'!AJ61="y",'Attendance Sheet'!$I$2+21,"")</f>
      </c>
      <c r="AP46" s="30">
        <f>IF('Attendance Sheet'!AK61="y",'Attendance Sheet'!$I$2+22,"")</f>
      </c>
      <c r="AQ46" s="30">
        <f>IF('Attendance Sheet'!AL61="y",'Attendance Sheet'!$I$2+23,"")</f>
      </c>
      <c r="AR46" s="30">
        <f>IF('Attendance Sheet'!AM61="y",'Attendance Sheet'!$I$2+24,"")</f>
      </c>
      <c r="AS46" s="30">
        <f>IF('Attendance Sheet'!AN61="y",'Attendance Sheet'!$I$2+25,"")</f>
      </c>
      <c r="AT46" s="30">
        <f>IF('Attendance Sheet'!AO61="y",'Attendance Sheet'!$I$2+26,"")</f>
      </c>
      <c r="AU46" s="30">
        <f>IF('Attendance Sheet'!AP61="y",'Attendance Sheet'!$I$2+27,"")</f>
      </c>
      <c r="AV46" s="30">
        <f>IF('Attendance Sheet'!AQ61="y",'Attendance Sheet'!$I$2+28,"")</f>
      </c>
      <c r="AW46" s="30">
        <f>IF('Attendance Sheet'!AR61="y",'Attendance Sheet'!$I$2+29,"")</f>
      </c>
      <c r="AX46" s="30">
        <f>IF('Attendance Sheet'!AS61="y",'Attendance Sheet'!$I$2+30,"")</f>
      </c>
    </row>
    <row r="47" spans="1:50" ht="12.75">
      <c r="A47" s="24">
        <f>IF('Attendance Sheet'!A62&lt;&gt;0,'Attendance Sheet'!A62,"")</f>
      </c>
      <c r="B47" s="24">
        <f>IF('Attendance Sheet'!C62&lt;&gt;0,'Attendance Sheet'!C62,"")</f>
      </c>
      <c r="C47" s="24">
        <f>IF('Attendance Sheet'!D62&lt;&gt;0,'Attendance Sheet'!D62,"")</f>
      </c>
      <c r="D47" s="24" t="e">
        <f>IF('Attendance Sheet'!#REF!&lt;&gt;0,'Attendance Sheet'!#REF!,"")</f>
        <v>#REF!</v>
      </c>
      <c r="E47" s="24">
        <f>IF('Attendance Sheet'!G62&lt;&gt;0,'Attendance Sheet'!G62,"")</f>
      </c>
      <c r="F47" s="29">
        <f>IF('Attendance Sheet'!H62&lt;&gt;0,'Attendance Sheet'!H62,"")</f>
      </c>
      <c r="G47" s="24">
        <f>IF('Attendance Sheet'!I62&lt;&gt;0,'Attendance Sheet'!I62,"")</f>
      </c>
      <c r="H47" s="34">
        <f>IF(LEN('Attendance Sheet'!L62)=9,5&amp;'Attendance Sheet'!L62,"")</f>
      </c>
      <c r="I47" s="26" t="str">
        <f>'Attendance Sheet'!$J$5</f>
        <v>01</v>
      </c>
      <c r="J47" s="31">
        <f>IF('Attendance Sheet'!F62&lt;&gt;0,'Attendance Sheet'!F62,"")</f>
      </c>
      <c r="K47" s="24">
        <f>'Attendance Sheet'!$A$5</f>
        <v>0</v>
      </c>
      <c r="L47" s="24">
        <f>IF('Attendance Sheet'!K62&lt;&gt;0,'Attendance Sheet'!K62,"")</f>
      </c>
      <c r="M47" s="24">
        <f>IF('Attendance Sheet'!J62&lt;&gt;0,'Attendance Sheet'!J62,"")</f>
      </c>
      <c r="N47" s="29">
        <f>IF('Attendance Sheet'!M62&lt;&gt;0,'Attendance Sheet'!M62,"")</f>
      </c>
      <c r="O47" s="29">
        <f>IF('Attendance Sheet'!N62&lt;&gt;0,'Attendance Sheet'!N62,"")</f>
      </c>
      <c r="P47" s="2">
        <f>COUNTIF('Attendance Sheet'!O62:AS62,"Y")</f>
        <v>0</v>
      </c>
      <c r="Q47" s="18">
        <f t="shared" si="4"/>
        <v>117.96</v>
      </c>
      <c r="R47" s="25">
        <f t="shared" si="3"/>
        <v>0</v>
      </c>
      <c r="S47" s="26" t="str">
        <f>'Attendance Sheet'!$L$7</f>
        <v>DHR</v>
      </c>
      <c r="T47" s="30">
        <f>IF('Attendance Sheet'!O62="y",'Attendance Sheet'!$I$2,"")</f>
      </c>
      <c r="U47" s="30">
        <f>IF('Attendance Sheet'!P62="y",'Attendance Sheet'!$I$2+1,"")</f>
      </c>
      <c r="V47" s="30">
        <f>IF('Attendance Sheet'!Q62="y",'Attendance Sheet'!$I$2+2,"")</f>
      </c>
      <c r="W47" s="30">
        <f>IF('Attendance Sheet'!R62="y",'Attendance Sheet'!$I$2+3,"")</f>
      </c>
      <c r="X47" s="30">
        <f>IF('Attendance Sheet'!S62="y",'Attendance Sheet'!$I$2+4,"")</f>
      </c>
      <c r="Y47" s="30">
        <f>IF('Attendance Sheet'!T62="y",'Attendance Sheet'!$I$2+5,"")</f>
      </c>
      <c r="Z47" s="30">
        <f>IF('Attendance Sheet'!U62="y",'Attendance Sheet'!$I$2+6,"")</f>
      </c>
      <c r="AA47" s="30">
        <f>IF('Attendance Sheet'!V62="y",'Attendance Sheet'!$I$2+7,"")</f>
      </c>
      <c r="AB47" s="30">
        <f>IF('Attendance Sheet'!W62="y",'Attendance Sheet'!$I$2+8,"")</f>
      </c>
      <c r="AC47" s="30">
        <f>IF('Attendance Sheet'!X62="y",'Attendance Sheet'!$I$2+9,"")</f>
      </c>
      <c r="AD47" s="30">
        <f>IF('Attendance Sheet'!Y62="y",'Attendance Sheet'!$I$2+10,"")</f>
      </c>
      <c r="AE47" s="30">
        <f>IF('Attendance Sheet'!Z62="y",'Attendance Sheet'!$I$2+11,"")</f>
      </c>
      <c r="AF47" s="30">
        <f>IF('Attendance Sheet'!AA62="y",'Attendance Sheet'!$I$2+12,"")</f>
      </c>
      <c r="AG47" s="30">
        <f>IF('Attendance Sheet'!AB62="y",'Attendance Sheet'!$I$2+13,"")</f>
      </c>
      <c r="AH47" s="30">
        <f>IF('Attendance Sheet'!AC62="y",'Attendance Sheet'!$I$2+14,"")</f>
      </c>
      <c r="AI47" s="30">
        <f>IF('Attendance Sheet'!AD62="y",'Attendance Sheet'!$I$2+15,"")</f>
      </c>
      <c r="AJ47" s="30">
        <f>IF('Attendance Sheet'!AE62="y",'Attendance Sheet'!$I$2+16,"")</f>
      </c>
      <c r="AK47" s="30">
        <f>IF('Attendance Sheet'!AF62="y",'Attendance Sheet'!$I$2+17,"")</f>
      </c>
      <c r="AL47" s="30">
        <f>IF('Attendance Sheet'!AG62="y",'Attendance Sheet'!$I$2+18,"")</f>
      </c>
      <c r="AM47" s="30">
        <f>IF('Attendance Sheet'!AH62="y",'Attendance Sheet'!$I$2+19,"")</f>
      </c>
      <c r="AN47" s="30">
        <f>IF('Attendance Sheet'!AI62="y",'Attendance Sheet'!$I$2+20,"")</f>
      </c>
      <c r="AO47" s="30">
        <f>IF('Attendance Sheet'!AJ62="y",'Attendance Sheet'!$I$2+21,"")</f>
      </c>
      <c r="AP47" s="30">
        <f>IF('Attendance Sheet'!AK62="y",'Attendance Sheet'!$I$2+22,"")</f>
      </c>
      <c r="AQ47" s="30">
        <f>IF('Attendance Sheet'!AL62="y",'Attendance Sheet'!$I$2+23,"")</f>
      </c>
      <c r="AR47" s="30">
        <f>IF('Attendance Sheet'!AM62="y",'Attendance Sheet'!$I$2+24,"")</f>
      </c>
      <c r="AS47" s="30">
        <f>IF('Attendance Sheet'!AN62="y",'Attendance Sheet'!$I$2+25,"")</f>
      </c>
      <c r="AT47" s="30">
        <f>IF('Attendance Sheet'!AO62="y",'Attendance Sheet'!$I$2+26,"")</f>
      </c>
      <c r="AU47" s="30">
        <f>IF('Attendance Sheet'!AP62="y",'Attendance Sheet'!$I$2+27,"")</f>
      </c>
      <c r="AV47" s="30">
        <f>IF('Attendance Sheet'!AQ62="y",'Attendance Sheet'!$I$2+28,"")</f>
      </c>
      <c r="AW47" s="30">
        <f>IF('Attendance Sheet'!AR62="y",'Attendance Sheet'!$I$2+29,"")</f>
      </c>
      <c r="AX47" s="30">
        <f>IF('Attendance Sheet'!AS62="y",'Attendance Sheet'!$I$2+30,"")</f>
      </c>
    </row>
    <row r="48" spans="1:50" ht="12.75">
      <c r="A48" s="24">
        <f>IF('Attendance Sheet'!A63&lt;&gt;0,'Attendance Sheet'!A63,"")</f>
      </c>
      <c r="B48" s="24">
        <f>IF('Attendance Sheet'!C63&lt;&gt;0,'Attendance Sheet'!C63,"")</f>
      </c>
      <c r="C48" s="24">
        <f>IF('Attendance Sheet'!D63&lt;&gt;0,'Attendance Sheet'!D63,"")</f>
      </c>
      <c r="D48" s="24" t="e">
        <f>IF('Attendance Sheet'!#REF!&lt;&gt;0,'Attendance Sheet'!#REF!,"")</f>
        <v>#REF!</v>
      </c>
      <c r="E48" s="24">
        <f>IF('Attendance Sheet'!G63&lt;&gt;0,'Attendance Sheet'!G63,"")</f>
      </c>
      <c r="F48" s="29">
        <f>IF('Attendance Sheet'!H63&lt;&gt;0,'Attendance Sheet'!H63,"")</f>
      </c>
      <c r="G48" s="24">
        <f>IF('Attendance Sheet'!I63&lt;&gt;0,'Attendance Sheet'!I63,"")</f>
      </c>
      <c r="H48" s="34">
        <f>IF(LEN('Attendance Sheet'!L63)=9,5&amp;'Attendance Sheet'!L63,"")</f>
      </c>
      <c r="I48" s="26" t="str">
        <f>'Attendance Sheet'!$J$5</f>
        <v>01</v>
      </c>
      <c r="J48" s="31">
        <f>IF('Attendance Sheet'!F63&lt;&gt;0,'Attendance Sheet'!F63,"")</f>
      </c>
      <c r="K48" s="24">
        <f>'Attendance Sheet'!$A$5</f>
        <v>0</v>
      </c>
      <c r="L48" s="24">
        <f>IF('Attendance Sheet'!K63&lt;&gt;0,'Attendance Sheet'!K63,"")</f>
      </c>
      <c r="M48" s="24">
        <f>IF('Attendance Sheet'!J63&lt;&gt;0,'Attendance Sheet'!J63,"")</f>
      </c>
      <c r="N48" s="29">
        <f>IF('Attendance Sheet'!M63&lt;&gt;0,'Attendance Sheet'!M63,"")</f>
      </c>
      <c r="O48" s="29">
        <f>IF('Attendance Sheet'!N63&lt;&gt;0,'Attendance Sheet'!N63,"")</f>
      </c>
      <c r="P48" s="2">
        <f>COUNTIF('Attendance Sheet'!O63:AS63,"Y")</f>
        <v>0</v>
      </c>
      <c r="Q48" s="18">
        <f t="shared" si="4"/>
        <v>117.96</v>
      </c>
      <c r="R48" s="25">
        <f t="shared" si="3"/>
        <v>0</v>
      </c>
      <c r="S48" s="26" t="str">
        <f>'Attendance Sheet'!$L$7</f>
        <v>DHR</v>
      </c>
      <c r="T48" s="30">
        <f>IF('Attendance Sheet'!O63="y",'Attendance Sheet'!$I$2,"")</f>
      </c>
      <c r="U48" s="30">
        <f>IF('Attendance Sheet'!P63="y",'Attendance Sheet'!$I$2+1,"")</f>
      </c>
      <c r="V48" s="30">
        <f>IF('Attendance Sheet'!Q63="y",'Attendance Sheet'!$I$2+2,"")</f>
      </c>
      <c r="W48" s="30">
        <f>IF('Attendance Sheet'!R63="y",'Attendance Sheet'!$I$2+3,"")</f>
      </c>
      <c r="X48" s="30">
        <f>IF('Attendance Sheet'!S63="y",'Attendance Sheet'!$I$2+4,"")</f>
      </c>
      <c r="Y48" s="30">
        <f>IF('Attendance Sheet'!T63="y",'Attendance Sheet'!$I$2+5,"")</f>
      </c>
      <c r="Z48" s="30">
        <f>IF('Attendance Sheet'!U63="y",'Attendance Sheet'!$I$2+6,"")</f>
      </c>
      <c r="AA48" s="30">
        <f>IF('Attendance Sheet'!V63="y",'Attendance Sheet'!$I$2+7,"")</f>
      </c>
      <c r="AB48" s="30">
        <f>IF('Attendance Sheet'!W63="y",'Attendance Sheet'!$I$2+8,"")</f>
      </c>
      <c r="AC48" s="30">
        <f>IF('Attendance Sheet'!X63="y",'Attendance Sheet'!$I$2+9,"")</f>
      </c>
      <c r="AD48" s="30">
        <f>IF('Attendance Sheet'!Y63="y",'Attendance Sheet'!$I$2+10,"")</f>
      </c>
      <c r="AE48" s="30">
        <f>IF('Attendance Sheet'!Z63="y",'Attendance Sheet'!$I$2+11,"")</f>
      </c>
      <c r="AF48" s="30">
        <f>IF('Attendance Sheet'!AA63="y",'Attendance Sheet'!$I$2+12,"")</f>
      </c>
      <c r="AG48" s="30">
        <f>IF('Attendance Sheet'!AB63="y",'Attendance Sheet'!$I$2+13,"")</f>
      </c>
      <c r="AH48" s="30">
        <f>IF('Attendance Sheet'!AC63="y",'Attendance Sheet'!$I$2+14,"")</f>
      </c>
      <c r="AI48" s="30">
        <f>IF('Attendance Sheet'!AD63="y",'Attendance Sheet'!$I$2+15,"")</f>
      </c>
      <c r="AJ48" s="30">
        <f>IF('Attendance Sheet'!AE63="y",'Attendance Sheet'!$I$2+16,"")</f>
      </c>
      <c r="AK48" s="30">
        <f>IF('Attendance Sheet'!AF63="y",'Attendance Sheet'!$I$2+17,"")</f>
      </c>
      <c r="AL48" s="30">
        <f>IF('Attendance Sheet'!AG63="y",'Attendance Sheet'!$I$2+18,"")</f>
      </c>
      <c r="AM48" s="30">
        <f>IF('Attendance Sheet'!AH63="y",'Attendance Sheet'!$I$2+19,"")</f>
      </c>
      <c r="AN48" s="30">
        <f>IF('Attendance Sheet'!AI63="y",'Attendance Sheet'!$I$2+20,"")</f>
      </c>
      <c r="AO48" s="30">
        <f>IF('Attendance Sheet'!AJ63="y",'Attendance Sheet'!$I$2+21,"")</f>
      </c>
      <c r="AP48" s="30">
        <f>IF('Attendance Sheet'!AK63="y",'Attendance Sheet'!$I$2+22,"")</f>
      </c>
      <c r="AQ48" s="30">
        <f>IF('Attendance Sheet'!AL63="y",'Attendance Sheet'!$I$2+23,"")</f>
      </c>
      <c r="AR48" s="30">
        <f>IF('Attendance Sheet'!AM63="y",'Attendance Sheet'!$I$2+24,"")</f>
      </c>
      <c r="AS48" s="30">
        <f>IF('Attendance Sheet'!AN63="y",'Attendance Sheet'!$I$2+25,"")</f>
      </c>
      <c r="AT48" s="30">
        <f>IF('Attendance Sheet'!AO63="y",'Attendance Sheet'!$I$2+26,"")</f>
      </c>
      <c r="AU48" s="30">
        <f>IF('Attendance Sheet'!AP63="y",'Attendance Sheet'!$I$2+27,"")</f>
      </c>
      <c r="AV48" s="30">
        <f>IF('Attendance Sheet'!AQ63="y",'Attendance Sheet'!$I$2+28,"")</f>
      </c>
      <c r="AW48" s="30">
        <f>IF('Attendance Sheet'!AR63="y",'Attendance Sheet'!$I$2+29,"")</f>
      </c>
      <c r="AX48" s="30">
        <f>IF('Attendance Sheet'!AS63="y",'Attendance Sheet'!$I$2+30,"")</f>
      </c>
    </row>
    <row r="49" spans="1:50" ht="12.75">
      <c r="A49" s="24">
        <f>IF('Attendance Sheet'!A64&lt;&gt;0,'Attendance Sheet'!A64,"")</f>
      </c>
      <c r="B49" s="24">
        <f>IF('Attendance Sheet'!C64&lt;&gt;0,'Attendance Sheet'!C64,"")</f>
      </c>
      <c r="C49" s="24">
        <f>IF('Attendance Sheet'!D64&lt;&gt;0,'Attendance Sheet'!D64,"")</f>
      </c>
      <c r="D49" s="24" t="e">
        <f>IF('Attendance Sheet'!#REF!&lt;&gt;0,'Attendance Sheet'!#REF!,"")</f>
        <v>#REF!</v>
      </c>
      <c r="E49" s="24">
        <f>IF('Attendance Sheet'!G64&lt;&gt;0,'Attendance Sheet'!G64,"")</f>
      </c>
      <c r="F49" s="29">
        <f>IF('Attendance Sheet'!H64&lt;&gt;0,'Attendance Sheet'!H64,"")</f>
      </c>
      <c r="G49" s="24">
        <f>IF('Attendance Sheet'!I64&lt;&gt;0,'Attendance Sheet'!I64,"")</f>
      </c>
      <c r="H49" s="34">
        <f>IF(LEN('Attendance Sheet'!L64)=9,5&amp;'Attendance Sheet'!L64,"")</f>
      </c>
      <c r="I49" s="26" t="str">
        <f>'Attendance Sheet'!$J$5</f>
        <v>01</v>
      </c>
      <c r="J49" s="31">
        <f>IF('Attendance Sheet'!F64&lt;&gt;0,'Attendance Sheet'!F64,"")</f>
      </c>
      <c r="K49" s="24">
        <f>'Attendance Sheet'!$A$5</f>
        <v>0</v>
      </c>
      <c r="L49" s="24">
        <f>IF('Attendance Sheet'!K64&lt;&gt;0,'Attendance Sheet'!K64,"")</f>
      </c>
      <c r="M49" s="24">
        <f>IF('Attendance Sheet'!J64&lt;&gt;0,'Attendance Sheet'!J64,"")</f>
      </c>
      <c r="N49" s="29">
        <f>IF('Attendance Sheet'!M64&lt;&gt;0,'Attendance Sheet'!M64,"")</f>
      </c>
      <c r="O49" s="29">
        <f>IF('Attendance Sheet'!N64&lt;&gt;0,'Attendance Sheet'!N64,"")</f>
      </c>
      <c r="P49" s="2">
        <f>COUNTIF('Attendance Sheet'!O64:AS64,"Y")</f>
        <v>0</v>
      </c>
      <c r="Q49" s="18">
        <f t="shared" si="4"/>
        <v>117.96</v>
      </c>
      <c r="R49" s="25">
        <f t="shared" si="3"/>
        <v>0</v>
      </c>
      <c r="S49" s="26" t="str">
        <f>'Attendance Sheet'!$L$7</f>
        <v>DHR</v>
      </c>
      <c r="T49" s="30">
        <f>IF('Attendance Sheet'!O64="y",'Attendance Sheet'!$I$2,"")</f>
      </c>
      <c r="U49" s="30">
        <f>IF('Attendance Sheet'!P64="y",'Attendance Sheet'!$I$2+1,"")</f>
      </c>
      <c r="V49" s="30">
        <f>IF('Attendance Sheet'!Q64="y",'Attendance Sheet'!$I$2+2,"")</f>
      </c>
      <c r="W49" s="30">
        <f>IF('Attendance Sheet'!R64="y",'Attendance Sheet'!$I$2+3,"")</f>
      </c>
      <c r="X49" s="30">
        <f>IF('Attendance Sheet'!S64="y",'Attendance Sheet'!$I$2+4,"")</f>
      </c>
      <c r="Y49" s="30">
        <f>IF('Attendance Sheet'!T64="y",'Attendance Sheet'!$I$2+5,"")</f>
      </c>
      <c r="Z49" s="30">
        <f>IF('Attendance Sheet'!U64="y",'Attendance Sheet'!$I$2+6,"")</f>
      </c>
      <c r="AA49" s="30">
        <f>IF('Attendance Sheet'!V64="y",'Attendance Sheet'!$I$2+7,"")</f>
      </c>
      <c r="AB49" s="30">
        <f>IF('Attendance Sheet'!W64="y",'Attendance Sheet'!$I$2+8,"")</f>
      </c>
      <c r="AC49" s="30">
        <f>IF('Attendance Sheet'!X64="y",'Attendance Sheet'!$I$2+9,"")</f>
      </c>
      <c r="AD49" s="30">
        <f>IF('Attendance Sheet'!Y64="y",'Attendance Sheet'!$I$2+10,"")</f>
      </c>
      <c r="AE49" s="30">
        <f>IF('Attendance Sheet'!Z64="y",'Attendance Sheet'!$I$2+11,"")</f>
      </c>
      <c r="AF49" s="30">
        <f>IF('Attendance Sheet'!AA64="y",'Attendance Sheet'!$I$2+12,"")</f>
      </c>
      <c r="AG49" s="30">
        <f>IF('Attendance Sheet'!AB64="y",'Attendance Sheet'!$I$2+13,"")</f>
      </c>
      <c r="AH49" s="30">
        <f>IF('Attendance Sheet'!AC64="y",'Attendance Sheet'!$I$2+14,"")</f>
      </c>
      <c r="AI49" s="30">
        <f>IF('Attendance Sheet'!AD64="y",'Attendance Sheet'!$I$2+15,"")</f>
      </c>
      <c r="AJ49" s="30">
        <f>IF('Attendance Sheet'!AE64="y",'Attendance Sheet'!$I$2+16,"")</f>
      </c>
      <c r="AK49" s="30">
        <f>IF('Attendance Sheet'!AF64="y",'Attendance Sheet'!$I$2+17,"")</f>
      </c>
      <c r="AL49" s="30">
        <f>IF('Attendance Sheet'!AG64="y",'Attendance Sheet'!$I$2+18,"")</f>
      </c>
      <c r="AM49" s="30">
        <f>IF('Attendance Sheet'!AH64="y",'Attendance Sheet'!$I$2+19,"")</f>
      </c>
      <c r="AN49" s="30">
        <f>IF('Attendance Sheet'!AI64="y",'Attendance Sheet'!$I$2+20,"")</f>
      </c>
      <c r="AO49" s="30">
        <f>IF('Attendance Sheet'!AJ64="y",'Attendance Sheet'!$I$2+21,"")</f>
      </c>
      <c r="AP49" s="30">
        <f>IF('Attendance Sheet'!AK64="y",'Attendance Sheet'!$I$2+22,"")</f>
      </c>
      <c r="AQ49" s="30">
        <f>IF('Attendance Sheet'!AL64="y",'Attendance Sheet'!$I$2+23,"")</f>
      </c>
      <c r="AR49" s="30">
        <f>IF('Attendance Sheet'!AM64="y",'Attendance Sheet'!$I$2+24,"")</f>
      </c>
      <c r="AS49" s="30">
        <f>IF('Attendance Sheet'!AN64="y",'Attendance Sheet'!$I$2+25,"")</f>
      </c>
      <c r="AT49" s="30">
        <f>IF('Attendance Sheet'!AO64="y",'Attendance Sheet'!$I$2+26,"")</f>
      </c>
      <c r="AU49" s="30">
        <f>IF('Attendance Sheet'!AP64="y",'Attendance Sheet'!$I$2+27,"")</f>
      </c>
      <c r="AV49" s="30">
        <f>IF('Attendance Sheet'!AQ64="y",'Attendance Sheet'!$I$2+28,"")</f>
      </c>
      <c r="AW49" s="30">
        <f>IF('Attendance Sheet'!AR64="y",'Attendance Sheet'!$I$2+29,"")</f>
      </c>
      <c r="AX49" s="30">
        <f>IF('Attendance Sheet'!AS64="y",'Attendance Sheet'!$I$2+30,"")</f>
      </c>
    </row>
    <row r="50" spans="1:50" ht="12.75">
      <c r="A50" s="24">
        <f>IF('Attendance Sheet'!A65&lt;&gt;0,'Attendance Sheet'!A65,"")</f>
      </c>
      <c r="B50" s="24">
        <f>IF('Attendance Sheet'!C65&lt;&gt;0,'Attendance Sheet'!C65,"")</f>
      </c>
      <c r="C50" s="24">
        <f>IF('Attendance Sheet'!D65&lt;&gt;0,'Attendance Sheet'!D65,"")</f>
      </c>
      <c r="D50" s="24" t="e">
        <f>IF('Attendance Sheet'!#REF!&lt;&gt;0,'Attendance Sheet'!#REF!,"")</f>
        <v>#REF!</v>
      </c>
      <c r="E50" s="24">
        <f>IF('Attendance Sheet'!G65&lt;&gt;0,'Attendance Sheet'!G65,"")</f>
      </c>
      <c r="F50" s="29">
        <f>IF('Attendance Sheet'!H65&lt;&gt;0,'Attendance Sheet'!H65,"")</f>
      </c>
      <c r="G50" s="24">
        <f>IF('Attendance Sheet'!I65&lt;&gt;0,'Attendance Sheet'!I65,"")</f>
      </c>
      <c r="H50" s="34">
        <f>IF(LEN('Attendance Sheet'!L65)=9,5&amp;'Attendance Sheet'!L65,"")</f>
      </c>
      <c r="I50" s="26" t="str">
        <f>'Attendance Sheet'!$J$5</f>
        <v>01</v>
      </c>
      <c r="J50" s="31">
        <f>IF('Attendance Sheet'!F65&lt;&gt;0,'Attendance Sheet'!F65,"")</f>
      </c>
      <c r="K50" s="24">
        <f>'Attendance Sheet'!$A$5</f>
        <v>0</v>
      </c>
      <c r="L50" s="24">
        <f>IF('Attendance Sheet'!K65&lt;&gt;0,'Attendance Sheet'!K65,"")</f>
      </c>
      <c r="M50" s="24">
        <f>IF('Attendance Sheet'!J65&lt;&gt;0,'Attendance Sheet'!J65,"")</f>
      </c>
      <c r="N50" s="29">
        <f>IF('Attendance Sheet'!M65&lt;&gt;0,'Attendance Sheet'!M65,"")</f>
      </c>
      <c r="O50" s="29">
        <f>IF('Attendance Sheet'!N65&lt;&gt;0,'Attendance Sheet'!N65,"")</f>
      </c>
      <c r="P50" s="2">
        <f>COUNTIF('Attendance Sheet'!O65:AS65,"Y")</f>
        <v>0</v>
      </c>
      <c r="Q50" s="18">
        <f t="shared" si="4"/>
        <v>117.96</v>
      </c>
      <c r="R50" s="25">
        <f t="shared" si="3"/>
        <v>0</v>
      </c>
      <c r="S50" s="26" t="str">
        <f>'Attendance Sheet'!$L$7</f>
        <v>DHR</v>
      </c>
      <c r="T50" s="30">
        <f>IF('Attendance Sheet'!O65="y",'Attendance Sheet'!$I$2,"")</f>
      </c>
      <c r="U50" s="30">
        <f>IF('Attendance Sheet'!P65="y",'Attendance Sheet'!$I$2+1,"")</f>
      </c>
      <c r="V50" s="30">
        <f>IF('Attendance Sheet'!Q65="y",'Attendance Sheet'!$I$2+2,"")</f>
      </c>
      <c r="W50" s="30">
        <f>IF('Attendance Sheet'!R65="y",'Attendance Sheet'!$I$2+3,"")</f>
      </c>
      <c r="X50" s="30">
        <f>IF('Attendance Sheet'!S65="y",'Attendance Sheet'!$I$2+4,"")</f>
      </c>
      <c r="Y50" s="30">
        <f>IF('Attendance Sheet'!T65="y",'Attendance Sheet'!$I$2+5,"")</f>
      </c>
      <c r="Z50" s="30">
        <f>IF('Attendance Sheet'!U65="y",'Attendance Sheet'!$I$2+6,"")</f>
      </c>
      <c r="AA50" s="30">
        <f>IF('Attendance Sheet'!V65="y",'Attendance Sheet'!$I$2+7,"")</f>
      </c>
      <c r="AB50" s="30">
        <f>IF('Attendance Sheet'!W65="y",'Attendance Sheet'!$I$2+8,"")</f>
      </c>
      <c r="AC50" s="30">
        <f>IF('Attendance Sheet'!X65="y",'Attendance Sheet'!$I$2+9,"")</f>
      </c>
      <c r="AD50" s="30">
        <f>IF('Attendance Sheet'!Y65="y",'Attendance Sheet'!$I$2+10,"")</f>
      </c>
      <c r="AE50" s="30">
        <f>IF('Attendance Sheet'!Z65="y",'Attendance Sheet'!$I$2+11,"")</f>
      </c>
      <c r="AF50" s="30">
        <f>IF('Attendance Sheet'!AA65="y",'Attendance Sheet'!$I$2+12,"")</f>
      </c>
      <c r="AG50" s="30">
        <f>IF('Attendance Sheet'!AB65="y",'Attendance Sheet'!$I$2+13,"")</f>
      </c>
      <c r="AH50" s="30">
        <f>IF('Attendance Sheet'!AC65="y",'Attendance Sheet'!$I$2+14,"")</f>
      </c>
      <c r="AI50" s="30">
        <f>IF('Attendance Sheet'!AD65="y",'Attendance Sheet'!$I$2+15,"")</f>
      </c>
      <c r="AJ50" s="30">
        <f>IF('Attendance Sheet'!AE65="y",'Attendance Sheet'!$I$2+16,"")</f>
      </c>
      <c r="AK50" s="30">
        <f>IF('Attendance Sheet'!AF65="y",'Attendance Sheet'!$I$2+17,"")</f>
      </c>
      <c r="AL50" s="30">
        <f>IF('Attendance Sheet'!AG65="y",'Attendance Sheet'!$I$2+18,"")</f>
      </c>
      <c r="AM50" s="30">
        <f>IF('Attendance Sheet'!AH65="y",'Attendance Sheet'!$I$2+19,"")</f>
      </c>
      <c r="AN50" s="30">
        <f>IF('Attendance Sheet'!AI65="y",'Attendance Sheet'!$I$2+20,"")</f>
      </c>
      <c r="AO50" s="30">
        <f>IF('Attendance Sheet'!AJ65="y",'Attendance Sheet'!$I$2+21,"")</f>
      </c>
      <c r="AP50" s="30">
        <f>IF('Attendance Sheet'!AK65="y",'Attendance Sheet'!$I$2+22,"")</f>
      </c>
      <c r="AQ50" s="30">
        <f>IF('Attendance Sheet'!AL65="y",'Attendance Sheet'!$I$2+23,"")</f>
      </c>
      <c r="AR50" s="30">
        <f>IF('Attendance Sheet'!AM65="y",'Attendance Sheet'!$I$2+24,"")</f>
      </c>
      <c r="AS50" s="30">
        <f>IF('Attendance Sheet'!AN65="y",'Attendance Sheet'!$I$2+25,"")</f>
      </c>
      <c r="AT50" s="30">
        <f>IF('Attendance Sheet'!AO65="y",'Attendance Sheet'!$I$2+26,"")</f>
      </c>
      <c r="AU50" s="30">
        <f>IF('Attendance Sheet'!AP65="y",'Attendance Sheet'!$I$2+27,"")</f>
      </c>
      <c r="AV50" s="30">
        <f>IF('Attendance Sheet'!AQ65="y",'Attendance Sheet'!$I$2+28,"")</f>
      </c>
      <c r="AW50" s="30">
        <f>IF('Attendance Sheet'!AR65="y",'Attendance Sheet'!$I$2+29,"")</f>
      </c>
      <c r="AX50" s="30">
        <f>IF('Attendance Sheet'!AS65="y",'Attendance Sheet'!$I$2+30,"")</f>
      </c>
    </row>
    <row r="51" spans="1:50" ht="12.75">
      <c r="A51" s="24">
        <f>IF('Attendance Sheet'!A66&lt;&gt;0,'Attendance Sheet'!A66,"")</f>
      </c>
      <c r="B51" s="24">
        <f>IF('Attendance Sheet'!C66&lt;&gt;0,'Attendance Sheet'!C66,"")</f>
      </c>
      <c r="C51" s="24">
        <f>IF('Attendance Sheet'!D66&lt;&gt;0,'Attendance Sheet'!D66,"")</f>
      </c>
      <c r="D51" s="24" t="e">
        <f>IF('Attendance Sheet'!#REF!&lt;&gt;0,'Attendance Sheet'!#REF!,"")</f>
        <v>#REF!</v>
      </c>
      <c r="E51" s="24">
        <f>IF('Attendance Sheet'!G66&lt;&gt;0,'Attendance Sheet'!G66,"")</f>
      </c>
      <c r="F51" s="29">
        <f>IF('Attendance Sheet'!H66&lt;&gt;0,'Attendance Sheet'!H66,"")</f>
      </c>
      <c r="G51" s="24">
        <f>IF('Attendance Sheet'!I66&lt;&gt;0,'Attendance Sheet'!I66,"")</f>
      </c>
      <c r="H51" s="34">
        <f>IF(LEN('Attendance Sheet'!L66)=9,5&amp;'Attendance Sheet'!L66,"")</f>
      </c>
      <c r="I51" s="26" t="str">
        <f>'Attendance Sheet'!$J$5</f>
        <v>01</v>
      </c>
      <c r="J51" s="31">
        <f>IF('Attendance Sheet'!F66&lt;&gt;0,'Attendance Sheet'!F66,"")</f>
      </c>
      <c r="K51" s="24">
        <f>'Attendance Sheet'!$A$5</f>
        <v>0</v>
      </c>
      <c r="L51" s="24">
        <f>IF('Attendance Sheet'!K66&lt;&gt;0,'Attendance Sheet'!K66,"")</f>
      </c>
      <c r="M51" s="24">
        <f>IF('Attendance Sheet'!J66&lt;&gt;0,'Attendance Sheet'!J66,"")</f>
      </c>
      <c r="N51" s="29">
        <f>IF('Attendance Sheet'!M66&lt;&gt;0,'Attendance Sheet'!M66,"")</f>
      </c>
      <c r="O51" s="29">
        <f>IF('Attendance Sheet'!N66&lt;&gt;0,'Attendance Sheet'!N66,"")</f>
      </c>
      <c r="P51" s="2">
        <f>COUNTIF('Attendance Sheet'!O66:AS66,"Y")</f>
        <v>0</v>
      </c>
      <c r="Q51" s="18">
        <f t="shared" si="4"/>
        <v>117.96</v>
      </c>
      <c r="R51" s="25">
        <f t="shared" si="3"/>
        <v>0</v>
      </c>
      <c r="S51" s="26" t="str">
        <f>'Attendance Sheet'!$L$7</f>
        <v>DHR</v>
      </c>
      <c r="T51" s="30">
        <f>IF('Attendance Sheet'!O66="y",'Attendance Sheet'!$I$2,"")</f>
      </c>
      <c r="U51" s="30">
        <f>IF('Attendance Sheet'!P66="y",'Attendance Sheet'!$I$2+1,"")</f>
      </c>
      <c r="V51" s="30">
        <f>IF('Attendance Sheet'!Q66="y",'Attendance Sheet'!$I$2+2,"")</f>
      </c>
      <c r="W51" s="30">
        <f>IF('Attendance Sheet'!R66="y",'Attendance Sheet'!$I$2+3,"")</f>
      </c>
      <c r="X51" s="30">
        <f>IF('Attendance Sheet'!S66="y",'Attendance Sheet'!$I$2+4,"")</f>
      </c>
      <c r="Y51" s="30">
        <f>IF('Attendance Sheet'!T66="y",'Attendance Sheet'!$I$2+5,"")</f>
      </c>
      <c r="Z51" s="30">
        <f>IF('Attendance Sheet'!U66="y",'Attendance Sheet'!$I$2+6,"")</f>
      </c>
      <c r="AA51" s="30">
        <f>IF('Attendance Sheet'!V66="y",'Attendance Sheet'!$I$2+7,"")</f>
      </c>
      <c r="AB51" s="30">
        <f>IF('Attendance Sheet'!W66="y",'Attendance Sheet'!$I$2+8,"")</f>
      </c>
      <c r="AC51" s="30">
        <f>IF('Attendance Sheet'!X66="y",'Attendance Sheet'!$I$2+9,"")</f>
      </c>
      <c r="AD51" s="30">
        <f>IF('Attendance Sheet'!Y66="y",'Attendance Sheet'!$I$2+10,"")</f>
      </c>
      <c r="AE51" s="30">
        <f>IF('Attendance Sheet'!Z66="y",'Attendance Sheet'!$I$2+11,"")</f>
      </c>
      <c r="AF51" s="30">
        <f>IF('Attendance Sheet'!AA66="y",'Attendance Sheet'!$I$2+12,"")</f>
      </c>
      <c r="AG51" s="30">
        <f>IF('Attendance Sheet'!AB66="y",'Attendance Sheet'!$I$2+13,"")</f>
      </c>
      <c r="AH51" s="30">
        <f>IF('Attendance Sheet'!AC66="y",'Attendance Sheet'!$I$2+14,"")</f>
      </c>
      <c r="AI51" s="30">
        <f>IF('Attendance Sheet'!AD66="y",'Attendance Sheet'!$I$2+15,"")</f>
      </c>
      <c r="AJ51" s="30">
        <f>IF('Attendance Sheet'!AE66="y",'Attendance Sheet'!$I$2+16,"")</f>
      </c>
      <c r="AK51" s="30">
        <f>IF('Attendance Sheet'!AF66="y",'Attendance Sheet'!$I$2+17,"")</f>
      </c>
      <c r="AL51" s="30">
        <f>IF('Attendance Sheet'!AG66="y",'Attendance Sheet'!$I$2+18,"")</f>
      </c>
      <c r="AM51" s="30">
        <f>IF('Attendance Sheet'!AH66="y",'Attendance Sheet'!$I$2+19,"")</f>
      </c>
      <c r="AN51" s="30">
        <f>IF('Attendance Sheet'!AI66="y",'Attendance Sheet'!$I$2+20,"")</f>
      </c>
      <c r="AO51" s="30">
        <f>IF('Attendance Sheet'!AJ66="y",'Attendance Sheet'!$I$2+21,"")</f>
      </c>
      <c r="AP51" s="30">
        <f>IF('Attendance Sheet'!AK66="y",'Attendance Sheet'!$I$2+22,"")</f>
      </c>
      <c r="AQ51" s="30">
        <f>IF('Attendance Sheet'!AL66="y",'Attendance Sheet'!$I$2+23,"")</f>
      </c>
      <c r="AR51" s="30">
        <f>IF('Attendance Sheet'!AM66="y",'Attendance Sheet'!$I$2+24,"")</f>
      </c>
      <c r="AS51" s="30">
        <f>IF('Attendance Sheet'!AN66="y",'Attendance Sheet'!$I$2+25,"")</f>
      </c>
      <c r="AT51" s="30">
        <f>IF('Attendance Sheet'!AO66="y",'Attendance Sheet'!$I$2+26,"")</f>
      </c>
      <c r="AU51" s="30">
        <f>IF('Attendance Sheet'!AP66="y",'Attendance Sheet'!$I$2+27,"")</f>
      </c>
      <c r="AV51" s="30">
        <f>IF('Attendance Sheet'!AQ66="y",'Attendance Sheet'!$I$2+28,"")</f>
      </c>
      <c r="AW51" s="30">
        <f>IF('Attendance Sheet'!AR66="y",'Attendance Sheet'!$I$2+29,"")</f>
      </c>
      <c r="AX51" s="30">
        <f>IF('Attendance Sheet'!AS66="y",'Attendance Sheet'!$I$2+30,"")</f>
      </c>
    </row>
    <row r="52" spans="1:50" ht="12.75">
      <c r="A52" s="24">
        <f>IF('Attendance Sheet'!A67&lt;&gt;0,'Attendance Sheet'!A67,"")</f>
      </c>
      <c r="B52" s="24">
        <f>IF('Attendance Sheet'!C67&lt;&gt;0,'Attendance Sheet'!C67,"")</f>
      </c>
      <c r="C52" s="24">
        <f>IF('Attendance Sheet'!D67&lt;&gt;0,'Attendance Sheet'!D67,"")</f>
      </c>
      <c r="D52" s="24" t="e">
        <f>IF('Attendance Sheet'!#REF!&lt;&gt;0,'Attendance Sheet'!#REF!,"")</f>
        <v>#REF!</v>
      </c>
      <c r="E52" s="24">
        <f>IF('Attendance Sheet'!G67&lt;&gt;0,'Attendance Sheet'!G67,"")</f>
      </c>
      <c r="F52" s="29">
        <f>IF('Attendance Sheet'!H67&lt;&gt;0,'Attendance Sheet'!H67,"")</f>
      </c>
      <c r="G52" s="24">
        <f>IF('Attendance Sheet'!I67&lt;&gt;0,'Attendance Sheet'!I67,"")</f>
      </c>
      <c r="H52" s="34">
        <f>IF(LEN('Attendance Sheet'!L67)=9,5&amp;'Attendance Sheet'!L67,"")</f>
      </c>
      <c r="I52" s="26" t="str">
        <f>'Attendance Sheet'!$J$5</f>
        <v>01</v>
      </c>
      <c r="J52" s="31">
        <f>IF('Attendance Sheet'!F67&lt;&gt;0,'Attendance Sheet'!F67,"")</f>
      </c>
      <c r="K52" s="24">
        <f>'Attendance Sheet'!$A$5</f>
        <v>0</v>
      </c>
      <c r="L52" s="24">
        <f>IF('Attendance Sheet'!K67&lt;&gt;0,'Attendance Sheet'!K67,"")</f>
      </c>
      <c r="M52" s="24">
        <f>IF('Attendance Sheet'!J67&lt;&gt;0,'Attendance Sheet'!J67,"")</f>
      </c>
      <c r="N52" s="29">
        <f>IF('Attendance Sheet'!M67&lt;&gt;0,'Attendance Sheet'!M67,"")</f>
      </c>
      <c r="O52" s="29">
        <f>IF('Attendance Sheet'!N67&lt;&gt;0,'Attendance Sheet'!N67,"")</f>
      </c>
      <c r="P52" s="2">
        <f>COUNTIF('Attendance Sheet'!O67:AS67,"Y")</f>
        <v>0</v>
      </c>
      <c r="Q52" s="18">
        <f t="shared" si="4"/>
        <v>117.96</v>
      </c>
      <c r="R52" s="25">
        <f t="shared" si="3"/>
        <v>0</v>
      </c>
      <c r="S52" s="26" t="str">
        <f>'Attendance Sheet'!$L$7</f>
        <v>DHR</v>
      </c>
      <c r="T52" s="30">
        <f>IF('Attendance Sheet'!O67="y",'Attendance Sheet'!$I$2,"")</f>
      </c>
      <c r="U52" s="30">
        <f>IF('Attendance Sheet'!P67="y",'Attendance Sheet'!$I$2+1,"")</f>
      </c>
      <c r="V52" s="30">
        <f>IF('Attendance Sheet'!Q67="y",'Attendance Sheet'!$I$2+2,"")</f>
      </c>
      <c r="W52" s="30">
        <f>IF('Attendance Sheet'!R67="y",'Attendance Sheet'!$I$2+3,"")</f>
      </c>
      <c r="X52" s="30">
        <f>IF('Attendance Sheet'!S67="y",'Attendance Sheet'!$I$2+4,"")</f>
      </c>
      <c r="Y52" s="30">
        <f>IF('Attendance Sheet'!T67="y",'Attendance Sheet'!$I$2+5,"")</f>
      </c>
      <c r="Z52" s="30">
        <f>IF('Attendance Sheet'!U67="y",'Attendance Sheet'!$I$2+6,"")</f>
      </c>
      <c r="AA52" s="30">
        <f>IF('Attendance Sheet'!V67="y",'Attendance Sheet'!$I$2+7,"")</f>
      </c>
      <c r="AB52" s="30">
        <f>IF('Attendance Sheet'!W67="y",'Attendance Sheet'!$I$2+8,"")</f>
      </c>
      <c r="AC52" s="30">
        <f>IF('Attendance Sheet'!X67="y",'Attendance Sheet'!$I$2+9,"")</f>
      </c>
      <c r="AD52" s="30">
        <f>IF('Attendance Sheet'!Y67="y",'Attendance Sheet'!$I$2+10,"")</f>
      </c>
      <c r="AE52" s="30">
        <f>IF('Attendance Sheet'!Z67="y",'Attendance Sheet'!$I$2+11,"")</f>
      </c>
      <c r="AF52" s="30">
        <f>IF('Attendance Sheet'!AA67="y",'Attendance Sheet'!$I$2+12,"")</f>
      </c>
      <c r="AG52" s="30">
        <f>IF('Attendance Sheet'!AB67="y",'Attendance Sheet'!$I$2+13,"")</f>
      </c>
      <c r="AH52" s="30">
        <f>IF('Attendance Sheet'!AC67="y",'Attendance Sheet'!$I$2+14,"")</f>
      </c>
      <c r="AI52" s="30">
        <f>IF('Attendance Sheet'!AD67="y",'Attendance Sheet'!$I$2+15,"")</f>
      </c>
      <c r="AJ52" s="30">
        <f>IF('Attendance Sheet'!AE67="y",'Attendance Sheet'!$I$2+16,"")</f>
      </c>
      <c r="AK52" s="30">
        <f>IF('Attendance Sheet'!AF67="y",'Attendance Sheet'!$I$2+17,"")</f>
      </c>
      <c r="AL52" s="30">
        <f>IF('Attendance Sheet'!AG67="y",'Attendance Sheet'!$I$2+18,"")</f>
      </c>
      <c r="AM52" s="30">
        <f>IF('Attendance Sheet'!AH67="y",'Attendance Sheet'!$I$2+19,"")</f>
      </c>
      <c r="AN52" s="30">
        <f>IF('Attendance Sheet'!AI67="y",'Attendance Sheet'!$I$2+20,"")</f>
      </c>
      <c r="AO52" s="30">
        <f>IF('Attendance Sheet'!AJ67="y",'Attendance Sheet'!$I$2+21,"")</f>
      </c>
      <c r="AP52" s="30">
        <f>IF('Attendance Sheet'!AK67="y",'Attendance Sheet'!$I$2+22,"")</f>
      </c>
      <c r="AQ52" s="30">
        <f>IF('Attendance Sheet'!AL67="y",'Attendance Sheet'!$I$2+23,"")</f>
      </c>
      <c r="AR52" s="30">
        <f>IF('Attendance Sheet'!AM67="y",'Attendance Sheet'!$I$2+24,"")</f>
      </c>
      <c r="AS52" s="30">
        <f>IF('Attendance Sheet'!AN67="y",'Attendance Sheet'!$I$2+25,"")</f>
      </c>
      <c r="AT52" s="30">
        <f>IF('Attendance Sheet'!AO67="y",'Attendance Sheet'!$I$2+26,"")</f>
      </c>
      <c r="AU52" s="30">
        <f>IF('Attendance Sheet'!AP67="y",'Attendance Sheet'!$I$2+27,"")</f>
      </c>
      <c r="AV52" s="30">
        <f>IF('Attendance Sheet'!AQ67="y",'Attendance Sheet'!$I$2+28,"")</f>
      </c>
      <c r="AW52" s="30">
        <f>IF('Attendance Sheet'!AR67="y",'Attendance Sheet'!$I$2+29,"")</f>
      </c>
      <c r="AX52" s="30">
        <f>IF('Attendance Sheet'!AS67="y",'Attendance Sheet'!$I$2+30,"")</f>
      </c>
    </row>
    <row r="53" spans="1:50" ht="12.75">
      <c r="A53" s="24">
        <f>IF('Attendance Sheet'!A68&lt;&gt;0,'Attendance Sheet'!A68,"")</f>
      </c>
      <c r="B53" s="24">
        <f>IF('Attendance Sheet'!C68&lt;&gt;0,'Attendance Sheet'!C68,"")</f>
      </c>
      <c r="C53" s="24">
        <f>IF('Attendance Sheet'!D68&lt;&gt;0,'Attendance Sheet'!D68,"")</f>
      </c>
      <c r="D53" s="24" t="e">
        <f>IF('Attendance Sheet'!#REF!&lt;&gt;0,'Attendance Sheet'!#REF!,"")</f>
        <v>#REF!</v>
      </c>
      <c r="E53" s="24">
        <f>IF('Attendance Sheet'!G68&lt;&gt;0,'Attendance Sheet'!G68,"")</f>
      </c>
      <c r="F53" s="29">
        <f>IF('Attendance Sheet'!H68&lt;&gt;0,'Attendance Sheet'!H68,"")</f>
      </c>
      <c r="G53" s="24">
        <f>IF('Attendance Sheet'!I68&lt;&gt;0,'Attendance Sheet'!I68,"")</f>
      </c>
      <c r="H53" s="34">
        <f>IF(LEN('Attendance Sheet'!L68)=9,5&amp;'Attendance Sheet'!L68,"")</f>
      </c>
      <c r="I53" s="26" t="str">
        <f>'Attendance Sheet'!$J$5</f>
        <v>01</v>
      </c>
      <c r="J53" s="31">
        <f>IF('Attendance Sheet'!F68&lt;&gt;0,'Attendance Sheet'!F68,"")</f>
      </c>
      <c r="K53" s="24">
        <f>'Attendance Sheet'!$A$5</f>
        <v>0</v>
      </c>
      <c r="L53" s="24">
        <f>IF('Attendance Sheet'!K68&lt;&gt;0,'Attendance Sheet'!K68,"")</f>
      </c>
      <c r="M53" s="24">
        <f>IF('Attendance Sheet'!J68&lt;&gt;0,'Attendance Sheet'!J68,"")</f>
      </c>
      <c r="N53" s="29">
        <f>IF('Attendance Sheet'!M68&lt;&gt;0,'Attendance Sheet'!M68,"")</f>
      </c>
      <c r="O53" s="29">
        <f>IF('Attendance Sheet'!N68&lt;&gt;0,'Attendance Sheet'!N68,"")</f>
      </c>
      <c r="P53" s="2">
        <f>COUNTIF('Attendance Sheet'!O68:AS68,"Y")</f>
        <v>0</v>
      </c>
      <c r="Q53" s="18">
        <f t="shared" si="4"/>
        <v>117.96</v>
      </c>
      <c r="R53" s="25">
        <f t="shared" si="3"/>
        <v>0</v>
      </c>
      <c r="S53" s="26" t="str">
        <f>'Attendance Sheet'!$L$7</f>
        <v>DHR</v>
      </c>
      <c r="T53" s="30">
        <f>IF('Attendance Sheet'!O68="y",'Attendance Sheet'!$I$2,"")</f>
      </c>
      <c r="U53" s="30">
        <f>IF('Attendance Sheet'!P68="y",'Attendance Sheet'!$I$2+1,"")</f>
      </c>
      <c r="V53" s="30">
        <f>IF('Attendance Sheet'!Q68="y",'Attendance Sheet'!$I$2+2,"")</f>
      </c>
      <c r="W53" s="30">
        <f>IF('Attendance Sheet'!R68="y",'Attendance Sheet'!$I$2+3,"")</f>
      </c>
      <c r="X53" s="30">
        <f>IF('Attendance Sheet'!S68="y",'Attendance Sheet'!$I$2+4,"")</f>
      </c>
      <c r="Y53" s="30">
        <f>IF('Attendance Sheet'!T68="y",'Attendance Sheet'!$I$2+5,"")</f>
      </c>
      <c r="Z53" s="30">
        <f>IF('Attendance Sheet'!U68="y",'Attendance Sheet'!$I$2+6,"")</f>
      </c>
      <c r="AA53" s="30">
        <f>IF('Attendance Sheet'!V68="y",'Attendance Sheet'!$I$2+7,"")</f>
      </c>
      <c r="AB53" s="30">
        <f>IF('Attendance Sheet'!W68="y",'Attendance Sheet'!$I$2+8,"")</f>
      </c>
      <c r="AC53" s="30">
        <f>IF('Attendance Sheet'!X68="y",'Attendance Sheet'!$I$2+9,"")</f>
      </c>
      <c r="AD53" s="30">
        <f>IF('Attendance Sheet'!Y68="y",'Attendance Sheet'!$I$2+10,"")</f>
      </c>
      <c r="AE53" s="30">
        <f>IF('Attendance Sheet'!Z68="y",'Attendance Sheet'!$I$2+11,"")</f>
      </c>
      <c r="AF53" s="30">
        <f>IF('Attendance Sheet'!AA68="y",'Attendance Sheet'!$I$2+12,"")</f>
      </c>
      <c r="AG53" s="30">
        <f>IF('Attendance Sheet'!AB68="y",'Attendance Sheet'!$I$2+13,"")</f>
      </c>
      <c r="AH53" s="30">
        <f>IF('Attendance Sheet'!AC68="y",'Attendance Sheet'!$I$2+14,"")</f>
      </c>
      <c r="AI53" s="30">
        <f>IF('Attendance Sheet'!AD68="y",'Attendance Sheet'!$I$2+15,"")</f>
      </c>
      <c r="AJ53" s="30">
        <f>IF('Attendance Sheet'!AE68="y",'Attendance Sheet'!$I$2+16,"")</f>
      </c>
      <c r="AK53" s="30">
        <f>IF('Attendance Sheet'!AF68="y",'Attendance Sheet'!$I$2+17,"")</f>
      </c>
      <c r="AL53" s="30">
        <f>IF('Attendance Sheet'!AG68="y",'Attendance Sheet'!$I$2+18,"")</f>
      </c>
      <c r="AM53" s="30">
        <f>IF('Attendance Sheet'!AH68="y",'Attendance Sheet'!$I$2+19,"")</f>
      </c>
      <c r="AN53" s="30">
        <f>IF('Attendance Sheet'!AI68="y",'Attendance Sheet'!$I$2+20,"")</f>
      </c>
      <c r="AO53" s="30">
        <f>IF('Attendance Sheet'!AJ68="y",'Attendance Sheet'!$I$2+21,"")</f>
      </c>
      <c r="AP53" s="30">
        <f>IF('Attendance Sheet'!AK68="y",'Attendance Sheet'!$I$2+22,"")</f>
      </c>
      <c r="AQ53" s="30">
        <f>IF('Attendance Sheet'!AL68="y",'Attendance Sheet'!$I$2+23,"")</f>
      </c>
      <c r="AR53" s="30">
        <f>IF('Attendance Sheet'!AM68="y",'Attendance Sheet'!$I$2+24,"")</f>
      </c>
      <c r="AS53" s="30">
        <f>IF('Attendance Sheet'!AN68="y",'Attendance Sheet'!$I$2+25,"")</f>
      </c>
      <c r="AT53" s="30">
        <f>IF('Attendance Sheet'!AO68="y",'Attendance Sheet'!$I$2+26,"")</f>
      </c>
      <c r="AU53" s="30">
        <f>IF('Attendance Sheet'!AP68="y",'Attendance Sheet'!$I$2+27,"")</f>
      </c>
      <c r="AV53" s="30">
        <f>IF('Attendance Sheet'!AQ68="y",'Attendance Sheet'!$I$2+28,"")</f>
      </c>
      <c r="AW53" s="30">
        <f>IF('Attendance Sheet'!AR68="y",'Attendance Sheet'!$I$2+29,"")</f>
      </c>
      <c r="AX53" s="30">
        <f>IF('Attendance Sheet'!AS68="y",'Attendance Sheet'!$I$2+30,"")</f>
      </c>
    </row>
    <row r="54" spans="1:50" ht="12.75">
      <c r="A54" s="24">
        <f>IF('Attendance Sheet'!A69&lt;&gt;0,'Attendance Sheet'!A69,"")</f>
      </c>
      <c r="B54" s="24">
        <f>IF('Attendance Sheet'!C69&lt;&gt;0,'Attendance Sheet'!C69,"")</f>
      </c>
      <c r="C54" s="24">
        <f>IF('Attendance Sheet'!D69&lt;&gt;0,'Attendance Sheet'!D69,"")</f>
      </c>
      <c r="D54" s="24" t="e">
        <f>IF('Attendance Sheet'!#REF!&lt;&gt;0,'Attendance Sheet'!#REF!,"")</f>
        <v>#REF!</v>
      </c>
      <c r="E54" s="24">
        <f>IF('Attendance Sheet'!G69&lt;&gt;0,'Attendance Sheet'!G69,"")</f>
      </c>
      <c r="F54" s="29">
        <f>IF('Attendance Sheet'!H69&lt;&gt;0,'Attendance Sheet'!H69,"")</f>
      </c>
      <c r="G54" s="24">
        <f>IF('Attendance Sheet'!I69&lt;&gt;0,'Attendance Sheet'!I69,"")</f>
      </c>
      <c r="H54" s="34">
        <f>IF(LEN('Attendance Sheet'!L69)=9,5&amp;'Attendance Sheet'!L69,"")</f>
      </c>
      <c r="I54" s="26" t="str">
        <f>'Attendance Sheet'!$J$5</f>
        <v>01</v>
      </c>
      <c r="J54" s="31">
        <f>IF('Attendance Sheet'!F69&lt;&gt;0,'Attendance Sheet'!F69,"")</f>
      </c>
      <c r="K54" s="24">
        <f>'Attendance Sheet'!$A$5</f>
        <v>0</v>
      </c>
      <c r="L54" s="24">
        <f>IF('Attendance Sheet'!K69&lt;&gt;0,'Attendance Sheet'!K69,"")</f>
      </c>
      <c r="M54" s="24">
        <f>IF('Attendance Sheet'!J69&lt;&gt;0,'Attendance Sheet'!J69,"")</f>
      </c>
      <c r="N54" s="29">
        <f>IF('Attendance Sheet'!M69&lt;&gt;0,'Attendance Sheet'!M69,"")</f>
      </c>
      <c r="O54" s="29">
        <f>IF('Attendance Sheet'!N69&lt;&gt;0,'Attendance Sheet'!N69,"")</f>
      </c>
      <c r="P54" s="2">
        <f>COUNTIF('Attendance Sheet'!O69:AS69,"Y")</f>
        <v>0</v>
      </c>
      <c r="Q54" s="18">
        <f t="shared" si="4"/>
        <v>117.96</v>
      </c>
      <c r="R54" s="25">
        <f t="shared" si="3"/>
        <v>0</v>
      </c>
      <c r="S54" s="26" t="str">
        <f>'Attendance Sheet'!$L$7</f>
        <v>DHR</v>
      </c>
      <c r="T54" s="30">
        <f>IF('Attendance Sheet'!O69="y",'Attendance Sheet'!$I$2,"")</f>
      </c>
      <c r="U54" s="30">
        <f>IF('Attendance Sheet'!P69="y",'Attendance Sheet'!$I$2+1,"")</f>
      </c>
      <c r="V54" s="30">
        <f>IF('Attendance Sheet'!Q69="y",'Attendance Sheet'!$I$2+2,"")</f>
      </c>
      <c r="W54" s="30">
        <f>IF('Attendance Sheet'!R69="y",'Attendance Sheet'!$I$2+3,"")</f>
      </c>
      <c r="X54" s="30">
        <f>IF('Attendance Sheet'!S69="y",'Attendance Sheet'!$I$2+4,"")</f>
      </c>
      <c r="Y54" s="30">
        <f>IF('Attendance Sheet'!T69="y",'Attendance Sheet'!$I$2+5,"")</f>
      </c>
      <c r="Z54" s="30">
        <f>IF('Attendance Sheet'!U69="y",'Attendance Sheet'!$I$2+6,"")</f>
      </c>
      <c r="AA54" s="30">
        <f>IF('Attendance Sheet'!V69="y",'Attendance Sheet'!$I$2+7,"")</f>
      </c>
      <c r="AB54" s="30">
        <f>IF('Attendance Sheet'!W69="y",'Attendance Sheet'!$I$2+8,"")</f>
      </c>
      <c r="AC54" s="30">
        <f>IF('Attendance Sheet'!X69="y",'Attendance Sheet'!$I$2+9,"")</f>
      </c>
      <c r="AD54" s="30">
        <f>IF('Attendance Sheet'!Y69="y",'Attendance Sheet'!$I$2+10,"")</f>
      </c>
      <c r="AE54" s="30">
        <f>IF('Attendance Sheet'!Z69="y",'Attendance Sheet'!$I$2+11,"")</f>
      </c>
      <c r="AF54" s="30">
        <f>IF('Attendance Sheet'!AA69="y",'Attendance Sheet'!$I$2+12,"")</f>
      </c>
      <c r="AG54" s="30">
        <f>IF('Attendance Sheet'!AB69="y",'Attendance Sheet'!$I$2+13,"")</f>
      </c>
      <c r="AH54" s="30">
        <f>IF('Attendance Sheet'!AC69="y",'Attendance Sheet'!$I$2+14,"")</f>
      </c>
      <c r="AI54" s="30">
        <f>IF('Attendance Sheet'!AD69="y",'Attendance Sheet'!$I$2+15,"")</f>
      </c>
      <c r="AJ54" s="30">
        <f>IF('Attendance Sheet'!AE69="y",'Attendance Sheet'!$I$2+16,"")</f>
      </c>
      <c r="AK54" s="30">
        <f>IF('Attendance Sheet'!AF69="y",'Attendance Sheet'!$I$2+17,"")</f>
      </c>
      <c r="AL54" s="30">
        <f>IF('Attendance Sheet'!AG69="y",'Attendance Sheet'!$I$2+18,"")</f>
      </c>
      <c r="AM54" s="30">
        <f>IF('Attendance Sheet'!AH69="y",'Attendance Sheet'!$I$2+19,"")</f>
      </c>
      <c r="AN54" s="30">
        <f>IF('Attendance Sheet'!AI69="y",'Attendance Sheet'!$I$2+20,"")</f>
      </c>
      <c r="AO54" s="30">
        <f>IF('Attendance Sheet'!AJ69="y",'Attendance Sheet'!$I$2+21,"")</f>
      </c>
      <c r="AP54" s="30">
        <f>IF('Attendance Sheet'!AK69="y",'Attendance Sheet'!$I$2+22,"")</f>
      </c>
      <c r="AQ54" s="30">
        <f>IF('Attendance Sheet'!AL69="y",'Attendance Sheet'!$I$2+23,"")</f>
      </c>
      <c r="AR54" s="30">
        <f>IF('Attendance Sheet'!AM69="y",'Attendance Sheet'!$I$2+24,"")</f>
      </c>
      <c r="AS54" s="30">
        <f>IF('Attendance Sheet'!AN69="y",'Attendance Sheet'!$I$2+25,"")</f>
      </c>
      <c r="AT54" s="30">
        <f>IF('Attendance Sheet'!AO69="y",'Attendance Sheet'!$I$2+26,"")</f>
      </c>
      <c r="AU54" s="30">
        <f>IF('Attendance Sheet'!AP69="y",'Attendance Sheet'!$I$2+27,"")</f>
      </c>
      <c r="AV54" s="30">
        <f>IF('Attendance Sheet'!AQ69="y",'Attendance Sheet'!$I$2+28,"")</f>
      </c>
      <c r="AW54" s="30">
        <f>IF('Attendance Sheet'!AR69="y",'Attendance Sheet'!$I$2+29,"")</f>
      </c>
      <c r="AX54" s="30">
        <f>IF('Attendance Sheet'!AS69="y",'Attendance Sheet'!$I$2+30,"")</f>
      </c>
    </row>
    <row r="55" spans="1:50" ht="12.75">
      <c r="A55" s="24">
        <f>IF('Attendance Sheet'!A70&lt;&gt;0,'Attendance Sheet'!A70,"")</f>
      </c>
      <c r="B55" s="24">
        <f>IF('Attendance Sheet'!C70&lt;&gt;0,'Attendance Sheet'!C70,"")</f>
      </c>
      <c r="C55" s="24">
        <f>IF('Attendance Sheet'!D70&lt;&gt;0,'Attendance Sheet'!D70,"")</f>
      </c>
      <c r="D55" s="24" t="e">
        <f>IF('Attendance Sheet'!#REF!&lt;&gt;0,'Attendance Sheet'!#REF!,"")</f>
        <v>#REF!</v>
      </c>
      <c r="E55" s="24">
        <f>IF('Attendance Sheet'!G70&lt;&gt;0,'Attendance Sheet'!G70,"")</f>
      </c>
      <c r="F55" s="29">
        <f>IF('Attendance Sheet'!H70&lt;&gt;0,'Attendance Sheet'!H70,"")</f>
      </c>
      <c r="G55" s="24">
        <f>IF('Attendance Sheet'!I70&lt;&gt;0,'Attendance Sheet'!I70,"")</f>
      </c>
      <c r="H55" s="34">
        <f>IF(LEN('Attendance Sheet'!L70)=9,5&amp;'Attendance Sheet'!L70,"")</f>
      </c>
      <c r="I55" s="26" t="str">
        <f>'Attendance Sheet'!$J$5</f>
        <v>01</v>
      </c>
      <c r="J55" s="31">
        <f>IF('Attendance Sheet'!F70&lt;&gt;0,'Attendance Sheet'!F70,"")</f>
      </c>
      <c r="K55" s="24">
        <f>'Attendance Sheet'!$A$5</f>
        <v>0</v>
      </c>
      <c r="L55" s="24">
        <f>IF('Attendance Sheet'!K70&lt;&gt;0,'Attendance Sheet'!K70,"")</f>
      </c>
      <c r="M55" s="24">
        <f>IF('Attendance Sheet'!J70&lt;&gt;0,'Attendance Sheet'!J70,"")</f>
      </c>
      <c r="N55" s="29">
        <f>IF('Attendance Sheet'!M70&lt;&gt;0,'Attendance Sheet'!M70,"")</f>
      </c>
      <c r="O55" s="29">
        <f>IF('Attendance Sheet'!N70&lt;&gt;0,'Attendance Sheet'!N70,"")</f>
      </c>
      <c r="P55" s="2">
        <f>COUNTIF('Attendance Sheet'!O70:AS70,"Y")</f>
        <v>0</v>
      </c>
      <c r="Q55" s="18">
        <f t="shared" si="4"/>
        <v>117.96</v>
      </c>
      <c r="R55" s="25">
        <f t="shared" si="3"/>
        <v>0</v>
      </c>
      <c r="S55" s="26" t="str">
        <f>'Attendance Sheet'!$L$7</f>
        <v>DHR</v>
      </c>
      <c r="T55" s="30">
        <f>IF('Attendance Sheet'!O70="y",'Attendance Sheet'!$I$2,"")</f>
      </c>
      <c r="U55" s="30">
        <f>IF('Attendance Sheet'!P70="y",'Attendance Sheet'!$I$2+1,"")</f>
      </c>
      <c r="V55" s="30">
        <f>IF('Attendance Sheet'!Q70="y",'Attendance Sheet'!$I$2+2,"")</f>
      </c>
      <c r="W55" s="30">
        <f>IF('Attendance Sheet'!R70="y",'Attendance Sheet'!$I$2+3,"")</f>
      </c>
      <c r="X55" s="30">
        <f>IF('Attendance Sheet'!S70="y",'Attendance Sheet'!$I$2+4,"")</f>
      </c>
      <c r="Y55" s="30">
        <f>IF('Attendance Sheet'!T70="y",'Attendance Sheet'!$I$2+5,"")</f>
      </c>
      <c r="Z55" s="30">
        <f>IF('Attendance Sheet'!U70="y",'Attendance Sheet'!$I$2+6,"")</f>
      </c>
      <c r="AA55" s="30">
        <f>IF('Attendance Sheet'!V70="y",'Attendance Sheet'!$I$2+7,"")</f>
      </c>
      <c r="AB55" s="30">
        <f>IF('Attendance Sheet'!W70="y",'Attendance Sheet'!$I$2+8,"")</f>
      </c>
      <c r="AC55" s="30">
        <f>IF('Attendance Sheet'!X70="y",'Attendance Sheet'!$I$2+9,"")</f>
      </c>
      <c r="AD55" s="30">
        <f>IF('Attendance Sheet'!Y70="y",'Attendance Sheet'!$I$2+10,"")</f>
      </c>
      <c r="AE55" s="30">
        <f>IF('Attendance Sheet'!Z70="y",'Attendance Sheet'!$I$2+11,"")</f>
      </c>
      <c r="AF55" s="30">
        <f>IF('Attendance Sheet'!AA70="y",'Attendance Sheet'!$I$2+12,"")</f>
      </c>
      <c r="AG55" s="30">
        <f>IF('Attendance Sheet'!AB70="y",'Attendance Sheet'!$I$2+13,"")</f>
      </c>
      <c r="AH55" s="30">
        <f>IF('Attendance Sheet'!AC70="y",'Attendance Sheet'!$I$2+14,"")</f>
      </c>
      <c r="AI55" s="30">
        <f>IF('Attendance Sheet'!AD70="y",'Attendance Sheet'!$I$2+15,"")</f>
      </c>
      <c r="AJ55" s="30">
        <f>IF('Attendance Sheet'!AE70="y",'Attendance Sheet'!$I$2+16,"")</f>
      </c>
      <c r="AK55" s="30">
        <f>IF('Attendance Sheet'!AF70="y",'Attendance Sheet'!$I$2+17,"")</f>
      </c>
      <c r="AL55" s="30">
        <f>IF('Attendance Sheet'!AG70="y",'Attendance Sheet'!$I$2+18,"")</f>
      </c>
      <c r="AM55" s="30">
        <f>IF('Attendance Sheet'!AH70="y",'Attendance Sheet'!$I$2+19,"")</f>
      </c>
      <c r="AN55" s="30">
        <f>IF('Attendance Sheet'!AI70="y",'Attendance Sheet'!$I$2+20,"")</f>
      </c>
      <c r="AO55" s="30">
        <f>IF('Attendance Sheet'!AJ70="y",'Attendance Sheet'!$I$2+21,"")</f>
      </c>
      <c r="AP55" s="30">
        <f>IF('Attendance Sheet'!AK70="y",'Attendance Sheet'!$I$2+22,"")</f>
      </c>
      <c r="AQ55" s="30">
        <f>IF('Attendance Sheet'!AL70="y",'Attendance Sheet'!$I$2+23,"")</f>
      </c>
      <c r="AR55" s="30">
        <f>IF('Attendance Sheet'!AM70="y",'Attendance Sheet'!$I$2+24,"")</f>
      </c>
      <c r="AS55" s="30">
        <f>IF('Attendance Sheet'!AN70="y",'Attendance Sheet'!$I$2+25,"")</f>
      </c>
      <c r="AT55" s="30">
        <f>IF('Attendance Sheet'!AO70="y",'Attendance Sheet'!$I$2+26,"")</f>
      </c>
      <c r="AU55" s="30">
        <f>IF('Attendance Sheet'!AP70="y",'Attendance Sheet'!$I$2+27,"")</f>
      </c>
      <c r="AV55" s="30">
        <f>IF('Attendance Sheet'!AQ70="y",'Attendance Sheet'!$I$2+28,"")</f>
      </c>
      <c r="AW55" s="30">
        <f>IF('Attendance Sheet'!AR70="y",'Attendance Sheet'!$I$2+29,"")</f>
      </c>
      <c r="AX55" s="30">
        <f>IF('Attendance Sheet'!AS70="y",'Attendance Sheet'!$I$2+30,"")</f>
      </c>
    </row>
    <row r="56" spans="1:50" ht="12.75">
      <c r="A56" s="24">
        <f>IF('Attendance Sheet'!A71&lt;&gt;0,'Attendance Sheet'!A71,"")</f>
      </c>
      <c r="B56" s="24">
        <f>IF('Attendance Sheet'!C71&lt;&gt;0,'Attendance Sheet'!C71,"")</f>
      </c>
      <c r="C56" s="24">
        <f>IF('Attendance Sheet'!D71&lt;&gt;0,'Attendance Sheet'!D71,"")</f>
      </c>
      <c r="D56" s="24" t="e">
        <f>IF('Attendance Sheet'!#REF!&lt;&gt;0,'Attendance Sheet'!#REF!,"")</f>
        <v>#REF!</v>
      </c>
      <c r="E56" s="24">
        <f>IF('Attendance Sheet'!G71&lt;&gt;0,'Attendance Sheet'!G71,"")</f>
      </c>
      <c r="F56" s="29">
        <f>IF('Attendance Sheet'!H71&lt;&gt;0,'Attendance Sheet'!H71,"")</f>
      </c>
      <c r="G56" s="24">
        <f>IF('Attendance Sheet'!I71&lt;&gt;0,'Attendance Sheet'!I71,"")</f>
      </c>
      <c r="H56" s="34">
        <f>IF(LEN('Attendance Sheet'!L71)=9,5&amp;'Attendance Sheet'!L71,"")</f>
      </c>
      <c r="I56" s="26" t="str">
        <f>'Attendance Sheet'!$J$5</f>
        <v>01</v>
      </c>
      <c r="J56" s="31">
        <f>IF('Attendance Sheet'!F71&lt;&gt;0,'Attendance Sheet'!F71,"")</f>
      </c>
      <c r="K56" s="24">
        <f>'Attendance Sheet'!$A$5</f>
        <v>0</v>
      </c>
      <c r="L56" s="24">
        <f>IF('Attendance Sheet'!K71&lt;&gt;0,'Attendance Sheet'!K71,"")</f>
      </c>
      <c r="M56" s="24">
        <f>IF('Attendance Sheet'!J71&lt;&gt;0,'Attendance Sheet'!J71,"")</f>
      </c>
      <c r="N56" s="29">
        <f>IF('Attendance Sheet'!M71&lt;&gt;0,'Attendance Sheet'!M71,"")</f>
      </c>
      <c r="O56" s="29">
        <f>IF('Attendance Sheet'!N71&lt;&gt;0,'Attendance Sheet'!N71,"")</f>
      </c>
      <c r="P56" s="2">
        <f>COUNTIF('Attendance Sheet'!O71:AS71,"Y")</f>
        <v>0</v>
      </c>
      <c r="Q56" s="18">
        <f t="shared" si="4"/>
        <v>117.96</v>
      </c>
      <c r="R56" s="25">
        <f t="shared" si="3"/>
        <v>0</v>
      </c>
      <c r="S56" s="26" t="str">
        <f>'Attendance Sheet'!$L$7</f>
        <v>DHR</v>
      </c>
      <c r="T56" s="30">
        <f>IF('Attendance Sheet'!O71="y",'Attendance Sheet'!$I$2,"")</f>
      </c>
      <c r="U56" s="30">
        <f>IF('Attendance Sheet'!P71="y",'Attendance Sheet'!$I$2+1,"")</f>
      </c>
      <c r="V56" s="30">
        <f>IF('Attendance Sheet'!Q71="y",'Attendance Sheet'!$I$2+2,"")</f>
      </c>
      <c r="W56" s="30">
        <f>IF('Attendance Sheet'!R71="y",'Attendance Sheet'!$I$2+3,"")</f>
      </c>
      <c r="X56" s="30">
        <f>IF('Attendance Sheet'!S71="y",'Attendance Sheet'!$I$2+4,"")</f>
      </c>
      <c r="Y56" s="30">
        <f>IF('Attendance Sheet'!T71="y",'Attendance Sheet'!$I$2+5,"")</f>
      </c>
      <c r="Z56" s="30">
        <f>IF('Attendance Sheet'!U71="y",'Attendance Sheet'!$I$2+6,"")</f>
      </c>
      <c r="AA56" s="30">
        <f>IF('Attendance Sheet'!V71="y",'Attendance Sheet'!$I$2+7,"")</f>
      </c>
      <c r="AB56" s="30">
        <f>IF('Attendance Sheet'!W71="y",'Attendance Sheet'!$I$2+8,"")</f>
      </c>
      <c r="AC56" s="30">
        <f>IF('Attendance Sheet'!X71="y",'Attendance Sheet'!$I$2+9,"")</f>
      </c>
      <c r="AD56" s="30">
        <f>IF('Attendance Sheet'!Y71="y",'Attendance Sheet'!$I$2+10,"")</f>
      </c>
      <c r="AE56" s="30">
        <f>IF('Attendance Sheet'!Z71="y",'Attendance Sheet'!$I$2+11,"")</f>
      </c>
      <c r="AF56" s="30">
        <f>IF('Attendance Sheet'!AA71="y",'Attendance Sheet'!$I$2+12,"")</f>
      </c>
      <c r="AG56" s="30">
        <f>IF('Attendance Sheet'!AB71="y",'Attendance Sheet'!$I$2+13,"")</f>
      </c>
      <c r="AH56" s="30">
        <f>IF('Attendance Sheet'!AC71="y",'Attendance Sheet'!$I$2+14,"")</f>
      </c>
      <c r="AI56" s="30">
        <f>IF('Attendance Sheet'!AD71="y",'Attendance Sheet'!$I$2+15,"")</f>
      </c>
      <c r="AJ56" s="30">
        <f>IF('Attendance Sheet'!AE71="y",'Attendance Sheet'!$I$2+16,"")</f>
      </c>
      <c r="AK56" s="30">
        <f>IF('Attendance Sheet'!AF71="y",'Attendance Sheet'!$I$2+17,"")</f>
      </c>
      <c r="AL56" s="30">
        <f>IF('Attendance Sheet'!AG71="y",'Attendance Sheet'!$I$2+18,"")</f>
      </c>
      <c r="AM56" s="30">
        <f>IF('Attendance Sheet'!AH71="y",'Attendance Sheet'!$I$2+19,"")</f>
      </c>
      <c r="AN56" s="30">
        <f>IF('Attendance Sheet'!AI71="y",'Attendance Sheet'!$I$2+20,"")</f>
      </c>
      <c r="AO56" s="30">
        <f>IF('Attendance Sheet'!AJ71="y",'Attendance Sheet'!$I$2+21,"")</f>
      </c>
      <c r="AP56" s="30">
        <f>IF('Attendance Sheet'!AK71="y",'Attendance Sheet'!$I$2+22,"")</f>
      </c>
      <c r="AQ56" s="30">
        <f>IF('Attendance Sheet'!AL71="y",'Attendance Sheet'!$I$2+23,"")</f>
      </c>
      <c r="AR56" s="30">
        <f>IF('Attendance Sheet'!AM71="y",'Attendance Sheet'!$I$2+24,"")</f>
      </c>
      <c r="AS56" s="30">
        <f>IF('Attendance Sheet'!AN71="y",'Attendance Sheet'!$I$2+25,"")</f>
      </c>
      <c r="AT56" s="30">
        <f>IF('Attendance Sheet'!AO71="y",'Attendance Sheet'!$I$2+26,"")</f>
      </c>
      <c r="AU56" s="30">
        <f>IF('Attendance Sheet'!AP71="y",'Attendance Sheet'!$I$2+27,"")</f>
      </c>
      <c r="AV56" s="30">
        <f>IF('Attendance Sheet'!AQ71="y",'Attendance Sheet'!$I$2+28,"")</f>
      </c>
      <c r="AW56" s="30">
        <f>IF('Attendance Sheet'!AR71="y",'Attendance Sheet'!$I$2+29,"")</f>
      </c>
      <c r="AX56" s="30">
        <f>IF('Attendance Sheet'!AS71="y",'Attendance Sheet'!$I$2+30,"")</f>
      </c>
    </row>
    <row r="57" spans="1:50" ht="12.75">
      <c r="A57" s="24">
        <f>IF('Attendance Sheet'!A72&lt;&gt;0,'Attendance Sheet'!A72,"")</f>
      </c>
      <c r="B57" s="24">
        <f>IF('Attendance Sheet'!C72&lt;&gt;0,'Attendance Sheet'!C72,"")</f>
      </c>
      <c r="C57" s="24">
        <f>IF('Attendance Sheet'!D72&lt;&gt;0,'Attendance Sheet'!D72,"")</f>
      </c>
      <c r="D57" s="24" t="e">
        <f>IF('Attendance Sheet'!#REF!&lt;&gt;0,'Attendance Sheet'!#REF!,"")</f>
        <v>#REF!</v>
      </c>
      <c r="E57" s="24">
        <f>IF('Attendance Sheet'!G72&lt;&gt;0,'Attendance Sheet'!G72,"")</f>
      </c>
      <c r="F57" s="29">
        <f>IF('Attendance Sheet'!H72&lt;&gt;0,'Attendance Sheet'!H72,"")</f>
      </c>
      <c r="G57" s="24">
        <f>IF('Attendance Sheet'!I72&lt;&gt;0,'Attendance Sheet'!I72,"")</f>
      </c>
      <c r="H57" s="34">
        <f>IF(LEN('Attendance Sheet'!L72)=9,5&amp;'Attendance Sheet'!L72,"")</f>
      </c>
      <c r="I57" s="26" t="str">
        <f>'Attendance Sheet'!$J$5</f>
        <v>01</v>
      </c>
      <c r="J57" s="31">
        <f>IF('Attendance Sheet'!F72&lt;&gt;0,'Attendance Sheet'!F72,"")</f>
      </c>
      <c r="K57" s="24">
        <f>'Attendance Sheet'!$A$5</f>
        <v>0</v>
      </c>
      <c r="L57" s="24">
        <f>IF('Attendance Sheet'!K72&lt;&gt;0,'Attendance Sheet'!K72,"")</f>
      </c>
      <c r="M57" s="24">
        <f>IF('Attendance Sheet'!J72&lt;&gt;0,'Attendance Sheet'!J72,"")</f>
      </c>
      <c r="N57" s="29">
        <f>IF('Attendance Sheet'!M72&lt;&gt;0,'Attendance Sheet'!M72,"")</f>
      </c>
      <c r="O57" s="29">
        <f>IF('Attendance Sheet'!N72&lt;&gt;0,'Attendance Sheet'!N72,"")</f>
      </c>
      <c r="P57" s="2">
        <f>COUNTIF('Attendance Sheet'!O72:AS72,"Y")</f>
        <v>0</v>
      </c>
      <c r="Q57" s="18">
        <f t="shared" si="4"/>
        <v>117.96</v>
      </c>
      <c r="R57" s="25">
        <f t="shared" si="3"/>
        <v>0</v>
      </c>
      <c r="S57" s="26" t="str">
        <f>'Attendance Sheet'!$L$7</f>
        <v>DHR</v>
      </c>
      <c r="T57" s="30">
        <f>IF('Attendance Sheet'!O72="y",'Attendance Sheet'!$I$2,"")</f>
      </c>
      <c r="U57" s="30">
        <f>IF('Attendance Sheet'!P72="y",'Attendance Sheet'!$I$2+1,"")</f>
      </c>
      <c r="V57" s="30">
        <f>IF('Attendance Sheet'!Q72="y",'Attendance Sheet'!$I$2+2,"")</f>
      </c>
      <c r="W57" s="30">
        <f>IF('Attendance Sheet'!R72="y",'Attendance Sheet'!$I$2+3,"")</f>
      </c>
      <c r="X57" s="30">
        <f>IF('Attendance Sheet'!S72="y",'Attendance Sheet'!$I$2+4,"")</f>
      </c>
      <c r="Y57" s="30">
        <f>IF('Attendance Sheet'!T72="y",'Attendance Sheet'!$I$2+5,"")</f>
      </c>
      <c r="Z57" s="30">
        <f>IF('Attendance Sheet'!U72="y",'Attendance Sheet'!$I$2+6,"")</f>
      </c>
      <c r="AA57" s="30">
        <f>IF('Attendance Sheet'!V72="y",'Attendance Sheet'!$I$2+7,"")</f>
      </c>
      <c r="AB57" s="30">
        <f>IF('Attendance Sheet'!W72="y",'Attendance Sheet'!$I$2+8,"")</f>
      </c>
      <c r="AC57" s="30">
        <f>IF('Attendance Sheet'!X72="y",'Attendance Sheet'!$I$2+9,"")</f>
      </c>
      <c r="AD57" s="30">
        <f>IF('Attendance Sheet'!Y72="y",'Attendance Sheet'!$I$2+10,"")</f>
      </c>
      <c r="AE57" s="30">
        <f>IF('Attendance Sheet'!Z72="y",'Attendance Sheet'!$I$2+11,"")</f>
      </c>
      <c r="AF57" s="30">
        <f>IF('Attendance Sheet'!AA72="y",'Attendance Sheet'!$I$2+12,"")</f>
      </c>
      <c r="AG57" s="30">
        <f>IF('Attendance Sheet'!AB72="y",'Attendance Sheet'!$I$2+13,"")</f>
      </c>
      <c r="AH57" s="30">
        <f>IF('Attendance Sheet'!AC72="y",'Attendance Sheet'!$I$2+14,"")</f>
      </c>
      <c r="AI57" s="30">
        <f>IF('Attendance Sheet'!AD72="y",'Attendance Sheet'!$I$2+15,"")</f>
      </c>
      <c r="AJ57" s="30">
        <f>IF('Attendance Sheet'!AE72="y",'Attendance Sheet'!$I$2+16,"")</f>
      </c>
      <c r="AK57" s="30">
        <f>IF('Attendance Sheet'!AF72="y",'Attendance Sheet'!$I$2+17,"")</f>
      </c>
      <c r="AL57" s="30">
        <f>IF('Attendance Sheet'!AG72="y",'Attendance Sheet'!$I$2+18,"")</f>
      </c>
      <c r="AM57" s="30">
        <f>IF('Attendance Sheet'!AH72="y",'Attendance Sheet'!$I$2+19,"")</f>
      </c>
      <c r="AN57" s="30">
        <f>IF('Attendance Sheet'!AI72="y",'Attendance Sheet'!$I$2+20,"")</f>
      </c>
      <c r="AO57" s="30">
        <f>IF('Attendance Sheet'!AJ72="y",'Attendance Sheet'!$I$2+21,"")</f>
      </c>
      <c r="AP57" s="30">
        <f>IF('Attendance Sheet'!AK72="y",'Attendance Sheet'!$I$2+22,"")</f>
      </c>
      <c r="AQ57" s="30">
        <f>IF('Attendance Sheet'!AL72="y",'Attendance Sheet'!$I$2+23,"")</f>
      </c>
      <c r="AR57" s="30">
        <f>IF('Attendance Sheet'!AM72="y",'Attendance Sheet'!$I$2+24,"")</f>
      </c>
      <c r="AS57" s="30">
        <f>IF('Attendance Sheet'!AN72="y",'Attendance Sheet'!$I$2+25,"")</f>
      </c>
      <c r="AT57" s="30">
        <f>IF('Attendance Sheet'!AO72="y",'Attendance Sheet'!$I$2+26,"")</f>
      </c>
      <c r="AU57" s="30">
        <f>IF('Attendance Sheet'!AP72="y",'Attendance Sheet'!$I$2+27,"")</f>
      </c>
      <c r="AV57" s="30">
        <f>IF('Attendance Sheet'!AQ72="y",'Attendance Sheet'!$I$2+28,"")</f>
      </c>
      <c r="AW57" s="30">
        <f>IF('Attendance Sheet'!AR72="y",'Attendance Sheet'!$I$2+29,"")</f>
      </c>
      <c r="AX57" s="30">
        <f>IF('Attendance Sheet'!AS72="y",'Attendance Sheet'!$I$2+30,"")</f>
      </c>
    </row>
    <row r="58" spans="1:50" ht="12.75">
      <c r="A58" s="24">
        <f>IF('Attendance Sheet'!A73&lt;&gt;0,'Attendance Sheet'!A73,"")</f>
      </c>
      <c r="B58" s="24">
        <f>IF('Attendance Sheet'!C73&lt;&gt;0,'Attendance Sheet'!C73,"")</f>
      </c>
      <c r="C58" s="24">
        <f>IF('Attendance Sheet'!D73&lt;&gt;0,'Attendance Sheet'!D73,"")</f>
      </c>
      <c r="D58" s="24" t="e">
        <f>IF('Attendance Sheet'!#REF!&lt;&gt;0,'Attendance Sheet'!#REF!,"")</f>
        <v>#REF!</v>
      </c>
      <c r="E58" s="24">
        <f>IF('Attendance Sheet'!G73&lt;&gt;0,'Attendance Sheet'!G73,"")</f>
      </c>
      <c r="F58" s="29">
        <f>IF('Attendance Sheet'!H73&lt;&gt;0,'Attendance Sheet'!H73,"")</f>
      </c>
      <c r="G58" s="24">
        <f>IF('Attendance Sheet'!I73&lt;&gt;0,'Attendance Sheet'!I73,"")</f>
      </c>
      <c r="H58" s="34">
        <f>IF(LEN('Attendance Sheet'!L73)=9,5&amp;'Attendance Sheet'!L73,"")</f>
      </c>
      <c r="I58" s="26" t="str">
        <f>'Attendance Sheet'!$J$5</f>
        <v>01</v>
      </c>
      <c r="J58" s="31">
        <f>IF('Attendance Sheet'!F73&lt;&gt;0,'Attendance Sheet'!F73,"")</f>
      </c>
      <c r="K58" s="24">
        <f>'Attendance Sheet'!$A$5</f>
        <v>0</v>
      </c>
      <c r="L58" s="24">
        <f>IF('Attendance Sheet'!K73&lt;&gt;0,'Attendance Sheet'!K73,"")</f>
      </c>
      <c r="M58" s="24">
        <f>IF('Attendance Sheet'!J73&lt;&gt;0,'Attendance Sheet'!J73,"")</f>
      </c>
      <c r="N58" s="29">
        <f>IF('Attendance Sheet'!M73&lt;&gt;0,'Attendance Sheet'!M73,"")</f>
      </c>
      <c r="O58" s="29">
        <f>IF('Attendance Sheet'!N73&lt;&gt;0,'Attendance Sheet'!N73,"")</f>
      </c>
      <c r="P58" s="2">
        <f>COUNTIF('Attendance Sheet'!O73:AS73,"Y")</f>
        <v>0</v>
      </c>
      <c r="Q58" s="18">
        <f t="shared" si="4"/>
        <v>117.96</v>
      </c>
      <c r="R58" s="25">
        <f t="shared" si="3"/>
        <v>0</v>
      </c>
      <c r="S58" s="26" t="str">
        <f>'Attendance Sheet'!$L$7</f>
        <v>DHR</v>
      </c>
      <c r="T58" s="30">
        <f>IF('Attendance Sheet'!O73="y",'Attendance Sheet'!$I$2,"")</f>
      </c>
      <c r="U58" s="30">
        <f>IF('Attendance Sheet'!P73="y",'Attendance Sheet'!$I$2+1,"")</f>
      </c>
      <c r="V58" s="30">
        <f>IF('Attendance Sheet'!Q73="y",'Attendance Sheet'!$I$2+2,"")</f>
      </c>
      <c r="W58" s="30">
        <f>IF('Attendance Sheet'!R73="y",'Attendance Sheet'!$I$2+3,"")</f>
      </c>
      <c r="X58" s="30">
        <f>IF('Attendance Sheet'!S73="y",'Attendance Sheet'!$I$2+4,"")</f>
      </c>
      <c r="Y58" s="30">
        <f>IF('Attendance Sheet'!T73="y",'Attendance Sheet'!$I$2+5,"")</f>
      </c>
      <c r="Z58" s="30">
        <f>IF('Attendance Sheet'!U73="y",'Attendance Sheet'!$I$2+6,"")</f>
      </c>
      <c r="AA58" s="30">
        <f>IF('Attendance Sheet'!V73="y",'Attendance Sheet'!$I$2+7,"")</f>
      </c>
      <c r="AB58" s="30">
        <f>IF('Attendance Sheet'!W73="y",'Attendance Sheet'!$I$2+8,"")</f>
      </c>
      <c r="AC58" s="30">
        <f>IF('Attendance Sheet'!X73="y",'Attendance Sheet'!$I$2+9,"")</f>
      </c>
      <c r="AD58" s="30">
        <f>IF('Attendance Sheet'!Y73="y",'Attendance Sheet'!$I$2+10,"")</f>
      </c>
      <c r="AE58" s="30">
        <f>IF('Attendance Sheet'!Z73="y",'Attendance Sheet'!$I$2+11,"")</f>
      </c>
      <c r="AF58" s="30">
        <f>IF('Attendance Sheet'!AA73="y",'Attendance Sheet'!$I$2+12,"")</f>
      </c>
      <c r="AG58" s="30">
        <f>IF('Attendance Sheet'!AB73="y",'Attendance Sheet'!$I$2+13,"")</f>
      </c>
      <c r="AH58" s="30">
        <f>IF('Attendance Sheet'!AC73="y",'Attendance Sheet'!$I$2+14,"")</f>
      </c>
      <c r="AI58" s="30">
        <f>IF('Attendance Sheet'!AD73="y",'Attendance Sheet'!$I$2+15,"")</f>
      </c>
      <c r="AJ58" s="30">
        <f>IF('Attendance Sheet'!AE73="y",'Attendance Sheet'!$I$2+16,"")</f>
      </c>
      <c r="AK58" s="30">
        <f>IF('Attendance Sheet'!AF73="y",'Attendance Sheet'!$I$2+17,"")</f>
      </c>
      <c r="AL58" s="30">
        <f>IF('Attendance Sheet'!AG73="y",'Attendance Sheet'!$I$2+18,"")</f>
      </c>
      <c r="AM58" s="30">
        <f>IF('Attendance Sheet'!AH73="y",'Attendance Sheet'!$I$2+19,"")</f>
      </c>
      <c r="AN58" s="30">
        <f>IF('Attendance Sheet'!AI73="y",'Attendance Sheet'!$I$2+20,"")</f>
      </c>
      <c r="AO58" s="30">
        <f>IF('Attendance Sheet'!AJ73="y",'Attendance Sheet'!$I$2+21,"")</f>
      </c>
      <c r="AP58" s="30">
        <f>IF('Attendance Sheet'!AK73="y",'Attendance Sheet'!$I$2+22,"")</f>
      </c>
      <c r="AQ58" s="30">
        <f>IF('Attendance Sheet'!AL73="y",'Attendance Sheet'!$I$2+23,"")</f>
      </c>
      <c r="AR58" s="30">
        <f>IF('Attendance Sheet'!AM73="y",'Attendance Sheet'!$I$2+24,"")</f>
      </c>
      <c r="AS58" s="30">
        <f>IF('Attendance Sheet'!AN73="y",'Attendance Sheet'!$I$2+25,"")</f>
      </c>
      <c r="AT58" s="30">
        <f>IF('Attendance Sheet'!AO73="y",'Attendance Sheet'!$I$2+26,"")</f>
      </c>
      <c r="AU58" s="30">
        <f>IF('Attendance Sheet'!AP73="y",'Attendance Sheet'!$I$2+27,"")</f>
      </c>
      <c r="AV58" s="30">
        <f>IF('Attendance Sheet'!AQ73="y",'Attendance Sheet'!$I$2+28,"")</f>
      </c>
      <c r="AW58" s="30">
        <f>IF('Attendance Sheet'!AR73="y",'Attendance Sheet'!$I$2+29,"")</f>
      </c>
      <c r="AX58" s="30">
        <f>IF('Attendance Sheet'!AS73="y",'Attendance Sheet'!$I$2+30,"")</f>
      </c>
    </row>
    <row r="59" spans="1:50" ht="12.75">
      <c r="A59" s="24">
        <f>IF('Attendance Sheet'!A74&lt;&gt;0,'Attendance Sheet'!A74,"")</f>
      </c>
      <c r="B59" s="24">
        <f>IF('Attendance Sheet'!C74&lt;&gt;0,'Attendance Sheet'!C74,"")</f>
      </c>
      <c r="C59" s="24">
        <f>IF('Attendance Sheet'!D74&lt;&gt;0,'Attendance Sheet'!D74,"")</f>
      </c>
      <c r="D59" s="24" t="e">
        <f>IF('Attendance Sheet'!#REF!&lt;&gt;0,'Attendance Sheet'!#REF!,"")</f>
        <v>#REF!</v>
      </c>
      <c r="E59" s="24">
        <f>IF('Attendance Sheet'!G74&lt;&gt;0,'Attendance Sheet'!G74,"")</f>
      </c>
      <c r="F59" s="29">
        <f>IF('Attendance Sheet'!H74&lt;&gt;0,'Attendance Sheet'!H74,"")</f>
      </c>
      <c r="G59" s="24">
        <f>IF('Attendance Sheet'!I74&lt;&gt;0,'Attendance Sheet'!I74,"")</f>
      </c>
      <c r="H59" s="34">
        <f>IF(LEN('Attendance Sheet'!L74)=9,5&amp;'Attendance Sheet'!L74,"")</f>
      </c>
      <c r="I59" s="26" t="str">
        <f>'Attendance Sheet'!$J$5</f>
        <v>01</v>
      </c>
      <c r="J59" s="31">
        <f>IF('Attendance Sheet'!F74&lt;&gt;0,'Attendance Sheet'!F74,"")</f>
      </c>
      <c r="K59" s="24">
        <f>'Attendance Sheet'!$A$5</f>
        <v>0</v>
      </c>
      <c r="L59" s="24">
        <f>IF('Attendance Sheet'!K74&lt;&gt;0,'Attendance Sheet'!K74,"")</f>
      </c>
      <c r="M59" s="24">
        <f>IF('Attendance Sheet'!J74&lt;&gt;0,'Attendance Sheet'!J74,"")</f>
      </c>
      <c r="N59" s="29">
        <f>IF('Attendance Sheet'!M74&lt;&gt;0,'Attendance Sheet'!M74,"")</f>
      </c>
      <c r="O59" s="29">
        <f>IF('Attendance Sheet'!N74&lt;&gt;0,'Attendance Sheet'!N74,"")</f>
      </c>
      <c r="P59" s="2">
        <f>COUNTIF('Attendance Sheet'!O74:AS74,"Y")</f>
        <v>0</v>
      </c>
      <c r="Q59" s="18">
        <f t="shared" si="4"/>
        <v>117.96</v>
      </c>
      <c r="R59" s="25">
        <f t="shared" si="3"/>
        <v>0</v>
      </c>
      <c r="S59" s="26" t="str">
        <f>'Attendance Sheet'!$L$7</f>
        <v>DHR</v>
      </c>
      <c r="T59" s="30">
        <f>IF('Attendance Sheet'!O74="y",'Attendance Sheet'!$I$2,"")</f>
      </c>
      <c r="U59" s="30">
        <f>IF('Attendance Sheet'!P74="y",'Attendance Sheet'!$I$2+1,"")</f>
      </c>
      <c r="V59" s="30">
        <f>IF('Attendance Sheet'!Q74="y",'Attendance Sheet'!$I$2+2,"")</f>
      </c>
      <c r="W59" s="30">
        <f>IF('Attendance Sheet'!R74="y",'Attendance Sheet'!$I$2+3,"")</f>
      </c>
      <c r="X59" s="30">
        <f>IF('Attendance Sheet'!S74="y",'Attendance Sheet'!$I$2+4,"")</f>
      </c>
      <c r="Y59" s="30">
        <f>IF('Attendance Sheet'!T74="y",'Attendance Sheet'!$I$2+5,"")</f>
      </c>
      <c r="Z59" s="30">
        <f>IF('Attendance Sheet'!U74="y",'Attendance Sheet'!$I$2+6,"")</f>
      </c>
      <c r="AA59" s="30">
        <f>IF('Attendance Sheet'!V74="y",'Attendance Sheet'!$I$2+7,"")</f>
      </c>
      <c r="AB59" s="30">
        <f>IF('Attendance Sheet'!W74="y",'Attendance Sheet'!$I$2+8,"")</f>
      </c>
      <c r="AC59" s="30">
        <f>IF('Attendance Sheet'!X74="y",'Attendance Sheet'!$I$2+9,"")</f>
      </c>
      <c r="AD59" s="30">
        <f>IF('Attendance Sheet'!Y74="y",'Attendance Sheet'!$I$2+10,"")</f>
      </c>
      <c r="AE59" s="30">
        <f>IF('Attendance Sheet'!Z74="y",'Attendance Sheet'!$I$2+11,"")</f>
      </c>
      <c r="AF59" s="30">
        <f>IF('Attendance Sheet'!AA74="y",'Attendance Sheet'!$I$2+12,"")</f>
      </c>
      <c r="AG59" s="30">
        <f>IF('Attendance Sheet'!AB74="y",'Attendance Sheet'!$I$2+13,"")</f>
      </c>
      <c r="AH59" s="30">
        <f>IF('Attendance Sheet'!AC74="y",'Attendance Sheet'!$I$2+14,"")</f>
      </c>
      <c r="AI59" s="30">
        <f>IF('Attendance Sheet'!AD74="y",'Attendance Sheet'!$I$2+15,"")</f>
      </c>
      <c r="AJ59" s="30">
        <f>IF('Attendance Sheet'!AE74="y",'Attendance Sheet'!$I$2+16,"")</f>
      </c>
      <c r="AK59" s="30">
        <f>IF('Attendance Sheet'!AF74="y",'Attendance Sheet'!$I$2+17,"")</f>
      </c>
      <c r="AL59" s="30">
        <f>IF('Attendance Sheet'!AG74="y",'Attendance Sheet'!$I$2+18,"")</f>
      </c>
      <c r="AM59" s="30">
        <f>IF('Attendance Sheet'!AH74="y",'Attendance Sheet'!$I$2+19,"")</f>
      </c>
      <c r="AN59" s="30">
        <f>IF('Attendance Sheet'!AI74="y",'Attendance Sheet'!$I$2+20,"")</f>
      </c>
      <c r="AO59" s="30">
        <f>IF('Attendance Sheet'!AJ74="y",'Attendance Sheet'!$I$2+21,"")</f>
      </c>
      <c r="AP59" s="30">
        <f>IF('Attendance Sheet'!AK74="y",'Attendance Sheet'!$I$2+22,"")</f>
      </c>
      <c r="AQ59" s="30">
        <f>IF('Attendance Sheet'!AL74="y",'Attendance Sheet'!$I$2+23,"")</f>
      </c>
      <c r="AR59" s="30">
        <f>IF('Attendance Sheet'!AM74="y",'Attendance Sheet'!$I$2+24,"")</f>
      </c>
      <c r="AS59" s="30">
        <f>IF('Attendance Sheet'!AN74="y",'Attendance Sheet'!$I$2+25,"")</f>
      </c>
      <c r="AT59" s="30">
        <f>IF('Attendance Sheet'!AO74="y",'Attendance Sheet'!$I$2+26,"")</f>
      </c>
      <c r="AU59" s="30">
        <f>IF('Attendance Sheet'!AP74="y",'Attendance Sheet'!$I$2+27,"")</f>
      </c>
      <c r="AV59" s="30">
        <f>IF('Attendance Sheet'!AQ74="y",'Attendance Sheet'!$I$2+28,"")</f>
      </c>
      <c r="AW59" s="30">
        <f>IF('Attendance Sheet'!AR74="y",'Attendance Sheet'!$I$2+29,"")</f>
      </c>
      <c r="AX59" s="30">
        <f>IF('Attendance Sheet'!AS74="y",'Attendance Sheet'!$I$2+30,"")</f>
      </c>
    </row>
    <row r="60" spans="1:50" ht="12.75">
      <c r="A60" s="24">
        <f>IF('Attendance Sheet'!A75&lt;&gt;0,'Attendance Sheet'!A75,"")</f>
      </c>
      <c r="B60" s="24">
        <f>IF('Attendance Sheet'!C75&lt;&gt;0,'Attendance Sheet'!C75,"")</f>
      </c>
      <c r="C60" s="24">
        <f>IF('Attendance Sheet'!D75&lt;&gt;0,'Attendance Sheet'!D75,"")</f>
      </c>
      <c r="D60" s="24" t="e">
        <f>IF('Attendance Sheet'!#REF!&lt;&gt;0,'Attendance Sheet'!#REF!,"")</f>
        <v>#REF!</v>
      </c>
      <c r="E60" s="24">
        <f>IF('Attendance Sheet'!G75&lt;&gt;0,'Attendance Sheet'!G75,"")</f>
      </c>
      <c r="F60" s="29">
        <f>IF('Attendance Sheet'!H75&lt;&gt;0,'Attendance Sheet'!H75,"")</f>
      </c>
      <c r="G60" s="24">
        <f>IF('Attendance Sheet'!I75&lt;&gt;0,'Attendance Sheet'!I75,"")</f>
      </c>
      <c r="H60" s="34">
        <f>IF(LEN('Attendance Sheet'!L75)=9,5&amp;'Attendance Sheet'!L75,"")</f>
      </c>
      <c r="I60" s="26" t="str">
        <f>'Attendance Sheet'!$J$5</f>
        <v>01</v>
      </c>
      <c r="J60" s="31">
        <f>IF('Attendance Sheet'!F75&lt;&gt;0,'Attendance Sheet'!F75,"")</f>
      </c>
      <c r="K60" s="24">
        <f>'Attendance Sheet'!$A$5</f>
        <v>0</v>
      </c>
      <c r="L60" s="24">
        <f>IF('Attendance Sheet'!K75&lt;&gt;0,'Attendance Sheet'!K75,"")</f>
      </c>
      <c r="M60" s="24">
        <f>IF('Attendance Sheet'!J75&lt;&gt;0,'Attendance Sheet'!J75,"")</f>
      </c>
      <c r="N60" s="29">
        <f>IF('Attendance Sheet'!M75&lt;&gt;0,'Attendance Sheet'!M75,"")</f>
      </c>
      <c r="O60" s="29">
        <f>IF('Attendance Sheet'!N75&lt;&gt;0,'Attendance Sheet'!N75,"")</f>
      </c>
      <c r="P60" s="2">
        <f>COUNTIF('Attendance Sheet'!O75:AS75,"Y")</f>
        <v>0</v>
      </c>
      <c r="Q60" s="18">
        <f t="shared" si="4"/>
        <v>117.96</v>
      </c>
      <c r="R60" s="25">
        <f t="shared" si="3"/>
        <v>0</v>
      </c>
      <c r="S60" s="26" t="str">
        <f>'Attendance Sheet'!$L$7</f>
        <v>DHR</v>
      </c>
      <c r="T60" s="30">
        <f>IF('Attendance Sheet'!O75="y",'Attendance Sheet'!$I$2,"")</f>
      </c>
      <c r="U60" s="30">
        <f>IF('Attendance Sheet'!P75="y",'Attendance Sheet'!$I$2+1,"")</f>
      </c>
      <c r="V60" s="30">
        <f>IF('Attendance Sheet'!Q75="y",'Attendance Sheet'!$I$2+2,"")</f>
      </c>
      <c r="W60" s="30">
        <f>IF('Attendance Sheet'!R75="y",'Attendance Sheet'!$I$2+3,"")</f>
      </c>
      <c r="X60" s="30">
        <f>IF('Attendance Sheet'!S75="y",'Attendance Sheet'!$I$2+4,"")</f>
      </c>
      <c r="Y60" s="30">
        <f>IF('Attendance Sheet'!T75="y",'Attendance Sheet'!$I$2+5,"")</f>
      </c>
      <c r="Z60" s="30">
        <f>IF('Attendance Sheet'!U75="y",'Attendance Sheet'!$I$2+6,"")</f>
      </c>
      <c r="AA60" s="30">
        <f>IF('Attendance Sheet'!V75="y",'Attendance Sheet'!$I$2+7,"")</f>
      </c>
      <c r="AB60" s="30">
        <f>IF('Attendance Sheet'!W75="y",'Attendance Sheet'!$I$2+8,"")</f>
      </c>
      <c r="AC60" s="30">
        <f>IF('Attendance Sheet'!X75="y",'Attendance Sheet'!$I$2+9,"")</f>
      </c>
      <c r="AD60" s="30">
        <f>IF('Attendance Sheet'!Y75="y",'Attendance Sheet'!$I$2+10,"")</f>
      </c>
      <c r="AE60" s="30">
        <f>IF('Attendance Sheet'!Z75="y",'Attendance Sheet'!$I$2+11,"")</f>
      </c>
      <c r="AF60" s="30">
        <f>IF('Attendance Sheet'!AA75="y",'Attendance Sheet'!$I$2+12,"")</f>
      </c>
      <c r="AG60" s="30">
        <f>IF('Attendance Sheet'!AB75="y",'Attendance Sheet'!$I$2+13,"")</f>
      </c>
      <c r="AH60" s="30">
        <f>IF('Attendance Sheet'!AC75="y",'Attendance Sheet'!$I$2+14,"")</f>
      </c>
      <c r="AI60" s="30">
        <f>IF('Attendance Sheet'!AD75="y",'Attendance Sheet'!$I$2+15,"")</f>
      </c>
      <c r="AJ60" s="30">
        <f>IF('Attendance Sheet'!AE75="y",'Attendance Sheet'!$I$2+16,"")</f>
      </c>
      <c r="AK60" s="30">
        <f>IF('Attendance Sheet'!AF75="y",'Attendance Sheet'!$I$2+17,"")</f>
      </c>
      <c r="AL60" s="30">
        <f>IF('Attendance Sheet'!AG75="y",'Attendance Sheet'!$I$2+18,"")</f>
      </c>
      <c r="AM60" s="30">
        <f>IF('Attendance Sheet'!AH75="y",'Attendance Sheet'!$I$2+19,"")</f>
      </c>
      <c r="AN60" s="30">
        <f>IF('Attendance Sheet'!AI75="y",'Attendance Sheet'!$I$2+20,"")</f>
      </c>
      <c r="AO60" s="30">
        <f>IF('Attendance Sheet'!AJ75="y",'Attendance Sheet'!$I$2+21,"")</f>
      </c>
      <c r="AP60" s="30">
        <f>IF('Attendance Sheet'!AK75="y",'Attendance Sheet'!$I$2+22,"")</f>
      </c>
      <c r="AQ60" s="30">
        <f>IF('Attendance Sheet'!AL75="y",'Attendance Sheet'!$I$2+23,"")</f>
      </c>
      <c r="AR60" s="30">
        <f>IF('Attendance Sheet'!AM75="y",'Attendance Sheet'!$I$2+24,"")</f>
      </c>
      <c r="AS60" s="30">
        <f>IF('Attendance Sheet'!AN75="y",'Attendance Sheet'!$I$2+25,"")</f>
      </c>
      <c r="AT60" s="30">
        <f>IF('Attendance Sheet'!AO75="y",'Attendance Sheet'!$I$2+26,"")</f>
      </c>
      <c r="AU60" s="30">
        <f>IF('Attendance Sheet'!AP75="y",'Attendance Sheet'!$I$2+27,"")</f>
      </c>
      <c r="AV60" s="30">
        <f>IF('Attendance Sheet'!AQ75="y",'Attendance Sheet'!$I$2+28,"")</f>
      </c>
      <c r="AW60" s="30">
        <f>IF('Attendance Sheet'!AR75="y",'Attendance Sheet'!$I$2+29,"")</f>
      </c>
      <c r="AX60" s="30">
        <f>IF('Attendance Sheet'!AS75="y",'Attendance Sheet'!$I$2+30,"")</f>
      </c>
    </row>
    <row r="61" spans="1:50" ht="12.75">
      <c r="A61" s="24">
        <f>IF('Attendance Sheet'!A76&lt;&gt;0,'Attendance Sheet'!A76,"")</f>
      </c>
      <c r="B61" s="24">
        <f>IF('Attendance Sheet'!C76&lt;&gt;0,'Attendance Sheet'!C76,"")</f>
      </c>
      <c r="C61" s="24">
        <f>IF('Attendance Sheet'!D76&lt;&gt;0,'Attendance Sheet'!D76,"")</f>
      </c>
      <c r="D61" s="24" t="e">
        <f>IF('Attendance Sheet'!#REF!&lt;&gt;0,'Attendance Sheet'!#REF!,"")</f>
        <v>#REF!</v>
      </c>
      <c r="E61" s="24">
        <f>IF('Attendance Sheet'!G76&lt;&gt;0,'Attendance Sheet'!G76,"")</f>
      </c>
      <c r="F61" s="29">
        <f>IF('Attendance Sheet'!H76&lt;&gt;0,'Attendance Sheet'!H76,"")</f>
      </c>
      <c r="G61" s="24">
        <f>IF('Attendance Sheet'!I76&lt;&gt;0,'Attendance Sheet'!I76,"")</f>
      </c>
      <c r="H61" s="34">
        <f>IF(LEN('Attendance Sheet'!L76)=9,5&amp;'Attendance Sheet'!L76,"")</f>
      </c>
      <c r="I61" s="26" t="str">
        <f>'Attendance Sheet'!$J$5</f>
        <v>01</v>
      </c>
      <c r="J61" s="31">
        <f>IF('Attendance Sheet'!F76&lt;&gt;0,'Attendance Sheet'!F76,"")</f>
      </c>
      <c r="K61" s="24">
        <f>'Attendance Sheet'!$A$5</f>
        <v>0</v>
      </c>
      <c r="L61" s="24">
        <f>IF('Attendance Sheet'!K76&lt;&gt;0,'Attendance Sheet'!K76,"")</f>
      </c>
      <c r="M61" s="24">
        <f>IF('Attendance Sheet'!J76&lt;&gt;0,'Attendance Sheet'!J76,"")</f>
      </c>
      <c r="N61" s="29">
        <f>IF('Attendance Sheet'!M76&lt;&gt;0,'Attendance Sheet'!M76,"")</f>
      </c>
      <c r="O61" s="29">
        <f>IF('Attendance Sheet'!N76&lt;&gt;0,'Attendance Sheet'!N76,"")</f>
      </c>
      <c r="P61" s="2">
        <f>COUNTIF('Attendance Sheet'!O76:AS76,"Y")</f>
        <v>0</v>
      </c>
      <c r="Q61" s="18">
        <f t="shared" si="4"/>
        <v>117.96</v>
      </c>
      <c r="R61" s="25">
        <f t="shared" si="3"/>
        <v>0</v>
      </c>
      <c r="S61" s="26" t="str">
        <f>'Attendance Sheet'!$L$7</f>
        <v>DHR</v>
      </c>
      <c r="T61" s="30">
        <f>IF('Attendance Sheet'!O76="y",'Attendance Sheet'!$I$2,"")</f>
      </c>
      <c r="U61" s="30">
        <f>IF('Attendance Sheet'!P76="y",'Attendance Sheet'!$I$2+1,"")</f>
      </c>
      <c r="V61" s="30">
        <f>IF('Attendance Sheet'!Q76="y",'Attendance Sheet'!$I$2+2,"")</f>
      </c>
      <c r="W61" s="30">
        <f>IF('Attendance Sheet'!R76="y",'Attendance Sheet'!$I$2+3,"")</f>
      </c>
      <c r="X61" s="30">
        <f>IF('Attendance Sheet'!S76="y",'Attendance Sheet'!$I$2+4,"")</f>
      </c>
      <c r="Y61" s="30">
        <f>IF('Attendance Sheet'!T76="y",'Attendance Sheet'!$I$2+5,"")</f>
      </c>
      <c r="Z61" s="30">
        <f>IF('Attendance Sheet'!U76="y",'Attendance Sheet'!$I$2+6,"")</f>
      </c>
      <c r="AA61" s="30">
        <f>IF('Attendance Sheet'!V76="y",'Attendance Sheet'!$I$2+7,"")</f>
      </c>
      <c r="AB61" s="30">
        <f>IF('Attendance Sheet'!W76="y",'Attendance Sheet'!$I$2+8,"")</f>
      </c>
      <c r="AC61" s="30">
        <f>IF('Attendance Sheet'!X76="y",'Attendance Sheet'!$I$2+9,"")</f>
      </c>
      <c r="AD61" s="30">
        <f>IF('Attendance Sheet'!Y76="y",'Attendance Sheet'!$I$2+10,"")</f>
      </c>
      <c r="AE61" s="30">
        <f>IF('Attendance Sheet'!Z76="y",'Attendance Sheet'!$I$2+11,"")</f>
      </c>
      <c r="AF61" s="30">
        <f>IF('Attendance Sheet'!AA76="y",'Attendance Sheet'!$I$2+12,"")</f>
      </c>
      <c r="AG61" s="30">
        <f>IF('Attendance Sheet'!AB76="y",'Attendance Sheet'!$I$2+13,"")</f>
      </c>
      <c r="AH61" s="30">
        <f>IF('Attendance Sheet'!AC76="y",'Attendance Sheet'!$I$2+14,"")</f>
      </c>
      <c r="AI61" s="30">
        <f>IF('Attendance Sheet'!AD76="y",'Attendance Sheet'!$I$2+15,"")</f>
      </c>
      <c r="AJ61" s="30">
        <f>IF('Attendance Sheet'!AE76="y",'Attendance Sheet'!$I$2+16,"")</f>
      </c>
      <c r="AK61" s="30">
        <f>IF('Attendance Sheet'!AF76="y",'Attendance Sheet'!$I$2+17,"")</f>
      </c>
      <c r="AL61" s="30">
        <f>IF('Attendance Sheet'!AG76="y",'Attendance Sheet'!$I$2+18,"")</f>
      </c>
      <c r="AM61" s="30">
        <f>IF('Attendance Sheet'!AH76="y",'Attendance Sheet'!$I$2+19,"")</f>
      </c>
      <c r="AN61" s="30">
        <f>IF('Attendance Sheet'!AI76="y",'Attendance Sheet'!$I$2+20,"")</f>
      </c>
      <c r="AO61" s="30">
        <f>IF('Attendance Sheet'!AJ76="y",'Attendance Sheet'!$I$2+21,"")</f>
      </c>
      <c r="AP61" s="30">
        <f>IF('Attendance Sheet'!AK76="y",'Attendance Sheet'!$I$2+22,"")</f>
      </c>
      <c r="AQ61" s="30">
        <f>IF('Attendance Sheet'!AL76="y",'Attendance Sheet'!$I$2+23,"")</f>
      </c>
      <c r="AR61" s="30">
        <f>IF('Attendance Sheet'!AM76="y",'Attendance Sheet'!$I$2+24,"")</f>
      </c>
      <c r="AS61" s="30">
        <f>IF('Attendance Sheet'!AN76="y",'Attendance Sheet'!$I$2+25,"")</f>
      </c>
      <c r="AT61" s="30">
        <f>IF('Attendance Sheet'!AO76="y",'Attendance Sheet'!$I$2+26,"")</f>
      </c>
      <c r="AU61" s="30">
        <f>IF('Attendance Sheet'!AP76="y",'Attendance Sheet'!$I$2+27,"")</f>
      </c>
      <c r="AV61" s="30">
        <f>IF('Attendance Sheet'!AQ76="y",'Attendance Sheet'!$I$2+28,"")</f>
      </c>
      <c r="AW61" s="30">
        <f>IF('Attendance Sheet'!AR76="y",'Attendance Sheet'!$I$2+29,"")</f>
      </c>
      <c r="AX61" s="30">
        <f>IF('Attendance Sheet'!AS76="y",'Attendance Sheet'!$I$2+30,"")</f>
      </c>
    </row>
    <row r="62" spans="1:50" ht="12.75">
      <c r="A62" s="24">
        <f>IF('Attendance Sheet'!A77&lt;&gt;0,'Attendance Sheet'!A77,"")</f>
      </c>
      <c r="B62" s="24">
        <f>IF('Attendance Sheet'!C77&lt;&gt;0,'Attendance Sheet'!C77,"")</f>
      </c>
      <c r="C62" s="24">
        <f>IF('Attendance Sheet'!D77&lt;&gt;0,'Attendance Sheet'!D77,"")</f>
      </c>
      <c r="D62" s="24" t="e">
        <f>IF('Attendance Sheet'!#REF!&lt;&gt;0,'Attendance Sheet'!#REF!,"")</f>
        <v>#REF!</v>
      </c>
      <c r="E62" s="24">
        <f>IF('Attendance Sheet'!G77&lt;&gt;0,'Attendance Sheet'!G77,"")</f>
      </c>
      <c r="F62" s="29">
        <f>IF('Attendance Sheet'!H77&lt;&gt;0,'Attendance Sheet'!H77,"")</f>
      </c>
      <c r="G62" s="24">
        <f>IF('Attendance Sheet'!I77&lt;&gt;0,'Attendance Sheet'!I77,"")</f>
      </c>
      <c r="H62" s="34">
        <f>IF(LEN('Attendance Sheet'!L77)=9,5&amp;'Attendance Sheet'!L77,"")</f>
      </c>
      <c r="I62" s="26" t="str">
        <f>'Attendance Sheet'!$J$5</f>
        <v>01</v>
      </c>
      <c r="J62" s="31">
        <f>IF('Attendance Sheet'!F77&lt;&gt;0,'Attendance Sheet'!F77,"")</f>
      </c>
      <c r="K62" s="24">
        <f>'Attendance Sheet'!$A$5</f>
        <v>0</v>
      </c>
      <c r="L62" s="24">
        <f>IF('Attendance Sheet'!K77&lt;&gt;0,'Attendance Sheet'!K77,"")</f>
      </c>
      <c r="M62" s="24">
        <f>IF('Attendance Sheet'!J77&lt;&gt;0,'Attendance Sheet'!J77,"")</f>
      </c>
      <c r="N62" s="29">
        <f>IF('Attendance Sheet'!M77&lt;&gt;0,'Attendance Sheet'!M77,"")</f>
      </c>
      <c r="O62" s="29">
        <f>IF('Attendance Sheet'!N77&lt;&gt;0,'Attendance Sheet'!N77,"")</f>
      </c>
      <c r="P62" s="2">
        <f>COUNTIF('Attendance Sheet'!O77:AS77,"Y")</f>
        <v>0</v>
      </c>
      <c r="Q62" s="18">
        <f t="shared" si="4"/>
        <v>117.96</v>
      </c>
      <c r="R62" s="25">
        <f t="shared" si="3"/>
        <v>0</v>
      </c>
      <c r="S62" s="26" t="str">
        <f>'Attendance Sheet'!$L$7</f>
        <v>DHR</v>
      </c>
      <c r="T62" s="30">
        <f>IF('Attendance Sheet'!O77="y",'Attendance Sheet'!$I$2,"")</f>
      </c>
      <c r="U62" s="30">
        <f>IF('Attendance Sheet'!P77="y",'Attendance Sheet'!$I$2+1,"")</f>
      </c>
      <c r="V62" s="30">
        <f>IF('Attendance Sheet'!Q77="y",'Attendance Sheet'!$I$2+2,"")</f>
      </c>
      <c r="W62" s="30">
        <f>IF('Attendance Sheet'!R77="y",'Attendance Sheet'!$I$2+3,"")</f>
      </c>
      <c r="X62" s="30">
        <f>IF('Attendance Sheet'!S77="y",'Attendance Sheet'!$I$2+4,"")</f>
      </c>
      <c r="Y62" s="30">
        <f>IF('Attendance Sheet'!T77="y",'Attendance Sheet'!$I$2+5,"")</f>
      </c>
      <c r="Z62" s="30">
        <f>IF('Attendance Sheet'!U77="y",'Attendance Sheet'!$I$2+6,"")</f>
      </c>
      <c r="AA62" s="30">
        <f>IF('Attendance Sheet'!V77="y",'Attendance Sheet'!$I$2+7,"")</f>
      </c>
      <c r="AB62" s="30">
        <f>IF('Attendance Sheet'!W77="y",'Attendance Sheet'!$I$2+8,"")</f>
      </c>
      <c r="AC62" s="30">
        <f>IF('Attendance Sheet'!X77="y",'Attendance Sheet'!$I$2+9,"")</f>
      </c>
      <c r="AD62" s="30">
        <f>IF('Attendance Sheet'!Y77="y",'Attendance Sheet'!$I$2+10,"")</f>
      </c>
      <c r="AE62" s="30">
        <f>IF('Attendance Sheet'!Z77="y",'Attendance Sheet'!$I$2+11,"")</f>
      </c>
      <c r="AF62" s="30">
        <f>IF('Attendance Sheet'!AA77="y",'Attendance Sheet'!$I$2+12,"")</f>
      </c>
      <c r="AG62" s="30">
        <f>IF('Attendance Sheet'!AB77="y",'Attendance Sheet'!$I$2+13,"")</f>
      </c>
      <c r="AH62" s="30">
        <f>IF('Attendance Sheet'!AC77="y",'Attendance Sheet'!$I$2+14,"")</f>
      </c>
      <c r="AI62" s="30">
        <f>IF('Attendance Sheet'!AD77="y",'Attendance Sheet'!$I$2+15,"")</f>
      </c>
      <c r="AJ62" s="30">
        <f>IF('Attendance Sheet'!AE77="y",'Attendance Sheet'!$I$2+16,"")</f>
      </c>
      <c r="AK62" s="30">
        <f>IF('Attendance Sheet'!AF77="y",'Attendance Sheet'!$I$2+17,"")</f>
      </c>
      <c r="AL62" s="30">
        <f>IF('Attendance Sheet'!AG77="y",'Attendance Sheet'!$I$2+18,"")</f>
      </c>
      <c r="AM62" s="30">
        <f>IF('Attendance Sheet'!AH77="y",'Attendance Sheet'!$I$2+19,"")</f>
      </c>
      <c r="AN62" s="30">
        <f>IF('Attendance Sheet'!AI77="y",'Attendance Sheet'!$I$2+20,"")</f>
      </c>
      <c r="AO62" s="30">
        <f>IF('Attendance Sheet'!AJ77="y",'Attendance Sheet'!$I$2+21,"")</f>
      </c>
      <c r="AP62" s="30">
        <f>IF('Attendance Sheet'!AK77="y",'Attendance Sheet'!$I$2+22,"")</f>
      </c>
      <c r="AQ62" s="30">
        <f>IF('Attendance Sheet'!AL77="y",'Attendance Sheet'!$I$2+23,"")</f>
      </c>
      <c r="AR62" s="30">
        <f>IF('Attendance Sheet'!AM77="y",'Attendance Sheet'!$I$2+24,"")</f>
      </c>
      <c r="AS62" s="30">
        <f>IF('Attendance Sheet'!AN77="y",'Attendance Sheet'!$I$2+25,"")</f>
      </c>
      <c r="AT62" s="30">
        <f>IF('Attendance Sheet'!AO77="y",'Attendance Sheet'!$I$2+26,"")</f>
      </c>
      <c r="AU62" s="30">
        <f>IF('Attendance Sheet'!AP77="y",'Attendance Sheet'!$I$2+27,"")</f>
      </c>
      <c r="AV62" s="30">
        <f>IF('Attendance Sheet'!AQ77="y",'Attendance Sheet'!$I$2+28,"")</f>
      </c>
      <c r="AW62" s="30">
        <f>IF('Attendance Sheet'!AR77="y",'Attendance Sheet'!$I$2+29,"")</f>
      </c>
      <c r="AX62" s="30">
        <f>IF('Attendance Sheet'!AS77="y",'Attendance Sheet'!$I$2+30,"")</f>
      </c>
    </row>
    <row r="63" spans="1:50" ht="12.75">
      <c r="A63" s="24">
        <f>IF('Attendance Sheet'!A78&lt;&gt;0,'Attendance Sheet'!A78,"")</f>
      </c>
      <c r="B63" s="24">
        <f>IF('Attendance Sheet'!C78&lt;&gt;0,'Attendance Sheet'!C78,"")</f>
      </c>
      <c r="C63" s="24">
        <f>IF('Attendance Sheet'!D78&lt;&gt;0,'Attendance Sheet'!D78,"")</f>
      </c>
      <c r="D63" s="24" t="e">
        <f>IF('Attendance Sheet'!#REF!&lt;&gt;0,'Attendance Sheet'!#REF!,"")</f>
        <v>#REF!</v>
      </c>
      <c r="E63" s="24">
        <f>IF('Attendance Sheet'!G78&lt;&gt;0,'Attendance Sheet'!G78,"")</f>
      </c>
      <c r="F63" s="29">
        <f>IF('Attendance Sheet'!H78&lt;&gt;0,'Attendance Sheet'!H78,"")</f>
      </c>
      <c r="G63" s="24">
        <f>IF('Attendance Sheet'!I78&lt;&gt;0,'Attendance Sheet'!I78,"")</f>
      </c>
      <c r="H63" s="34">
        <f>IF(LEN('Attendance Sheet'!L78)=9,5&amp;'Attendance Sheet'!L78,"")</f>
      </c>
      <c r="I63" s="26" t="str">
        <f>'Attendance Sheet'!$J$5</f>
        <v>01</v>
      </c>
      <c r="J63" s="31">
        <f>IF('Attendance Sheet'!F78&lt;&gt;0,'Attendance Sheet'!F78,"")</f>
      </c>
      <c r="K63" s="24">
        <f>'Attendance Sheet'!$A$5</f>
        <v>0</v>
      </c>
      <c r="L63" s="24">
        <f>IF('Attendance Sheet'!K78&lt;&gt;0,'Attendance Sheet'!K78,"")</f>
      </c>
      <c r="M63" s="24">
        <f>IF('Attendance Sheet'!J78&lt;&gt;0,'Attendance Sheet'!J78,"")</f>
      </c>
      <c r="N63" s="29">
        <f>IF('Attendance Sheet'!M78&lt;&gt;0,'Attendance Sheet'!M78,"")</f>
      </c>
      <c r="O63" s="29">
        <f>IF('Attendance Sheet'!N78&lt;&gt;0,'Attendance Sheet'!N78,"")</f>
      </c>
      <c r="P63" s="2">
        <f>COUNTIF('Attendance Sheet'!O78:AS78,"Y")</f>
        <v>0</v>
      </c>
      <c r="Q63" s="18">
        <f t="shared" si="4"/>
        <v>117.96</v>
      </c>
      <c r="R63" s="25">
        <f t="shared" si="3"/>
        <v>0</v>
      </c>
      <c r="S63" s="26" t="str">
        <f>'Attendance Sheet'!$L$7</f>
        <v>DHR</v>
      </c>
      <c r="T63" s="30">
        <f>IF('Attendance Sheet'!O78="y",'Attendance Sheet'!$I$2,"")</f>
      </c>
      <c r="U63" s="30">
        <f>IF('Attendance Sheet'!P78="y",'Attendance Sheet'!$I$2+1,"")</f>
      </c>
      <c r="V63" s="30">
        <f>IF('Attendance Sheet'!Q78="y",'Attendance Sheet'!$I$2+2,"")</f>
      </c>
      <c r="W63" s="30">
        <f>IF('Attendance Sheet'!R78="y",'Attendance Sheet'!$I$2+3,"")</f>
      </c>
      <c r="X63" s="30">
        <f>IF('Attendance Sheet'!S78="y",'Attendance Sheet'!$I$2+4,"")</f>
      </c>
      <c r="Y63" s="30">
        <f>IF('Attendance Sheet'!T78="y",'Attendance Sheet'!$I$2+5,"")</f>
      </c>
      <c r="Z63" s="30">
        <f>IF('Attendance Sheet'!U78="y",'Attendance Sheet'!$I$2+6,"")</f>
      </c>
      <c r="AA63" s="30">
        <f>IF('Attendance Sheet'!V78="y",'Attendance Sheet'!$I$2+7,"")</f>
      </c>
      <c r="AB63" s="30">
        <f>IF('Attendance Sheet'!W78="y",'Attendance Sheet'!$I$2+8,"")</f>
      </c>
      <c r="AC63" s="30">
        <f>IF('Attendance Sheet'!X78="y",'Attendance Sheet'!$I$2+9,"")</f>
      </c>
      <c r="AD63" s="30">
        <f>IF('Attendance Sheet'!Y78="y",'Attendance Sheet'!$I$2+10,"")</f>
      </c>
      <c r="AE63" s="30">
        <f>IF('Attendance Sheet'!Z78="y",'Attendance Sheet'!$I$2+11,"")</f>
      </c>
      <c r="AF63" s="30">
        <f>IF('Attendance Sheet'!AA78="y",'Attendance Sheet'!$I$2+12,"")</f>
      </c>
      <c r="AG63" s="30">
        <f>IF('Attendance Sheet'!AB78="y",'Attendance Sheet'!$I$2+13,"")</f>
      </c>
      <c r="AH63" s="30">
        <f>IF('Attendance Sheet'!AC78="y",'Attendance Sheet'!$I$2+14,"")</f>
      </c>
      <c r="AI63" s="30">
        <f>IF('Attendance Sheet'!AD78="y",'Attendance Sheet'!$I$2+15,"")</f>
      </c>
      <c r="AJ63" s="30">
        <f>IF('Attendance Sheet'!AE78="y",'Attendance Sheet'!$I$2+16,"")</f>
      </c>
      <c r="AK63" s="30">
        <f>IF('Attendance Sheet'!AF78="y",'Attendance Sheet'!$I$2+17,"")</f>
      </c>
      <c r="AL63" s="30">
        <f>IF('Attendance Sheet'!AG78="y",'Attendance Sheet'!$I$2+18,"")</f>
      </c>
      <c r="AM63" s="30">
        <f>IF('Attendance Sheet'!AH78="y",'Attendance Sheet'!$I$2+19,"")</f>
      </c>
      <c r="AN63" s="30">
        <f>IF('Attendance Sheet'!AI78="y",'Attendance Sheet'!$I$2+20,"")</f>
      </c>
      <c r="AO63" s="30">
        <f>IF('Attendance Sheet'!AJ78="y",'Attendance Sheet'!$I$2+21,"")</f>
      </c>
      <c r="AP63" s="30">
        <f>IF('Attendance Sheet'!AK78="y",'Attendance Sheet'!$I$2+22,"")</f>
      </c>
      <c r="AQ63" s="30">
        <f>IF('Attendance Sheet'!AL78="y",'Attendance Sheet'!$I$2+23,"")</f>
      </c>
      <c r="AR63" s="30">
        <f>IF('Attendance Sheet'!AM78="y",'Attendance Sheet'!$I$2+24,"")</f>
      </c>
      <c r="AS63" s="30">
        <f>IF('Attendance Sheet'!AN78="y",'Attendance Sheet'!$I$2+25,"")</f>
      </c>
      <c r="AT63" s="30">
        <f>IF('Attendance Sheet'!AO78="y",'Attendance Sheet'!$I$2+26,"")</f>
      </c>
      <c r="AU63" s="30">
        <f>IF('Attendance Sheet'!AP78="y",'Attendance Sheet'!$I$2+27,"")</f>
      </c>
      <c r="AV63" s="30">
        <f>IF('Attendance Sheet'!AQ78="y",'Attendance Sheet'!$I$2+28,"")</f>
      </c>
      <c r="AW63" s="30">
        <f>IF('Attendance Sheet'!AR78="y",'Attendance Sheet'!$I$2+29,"")</f>
      </c>
      <c r="AX63" s="30">
        <f>IF('Attendance Sheet'!AS78="y",'Attendance Sheet'!$I$2+30,"")</f>
      </c>
    </row>
    <row r="64" spans="1:50" ht="12.75">
      <c r="A64" s="24">
        <f>IF('Attendance Sheet'!A79&lt;&gt;0,'Attendance Sheet'!A79,"")</f>
      </c>
      <c r="B64" s="24">
        <f>IF('Attendance Sheet'!C79&lt;&gt;0,'Attendance Sheet'!C79,"")</f>
      </c>
      <c r="C64" s="24">
        <f>IF('Attendance Sheet'!D79&lt;&gt;0,'Attendance Sheet'!D79,"")</f>
      </c>
      <c r="D64" s="24" t="e">
        <f>IF('Attendance Sheet'!#REF!&lt;&gt;0,'Attendance Sheet'!#REF!,"")</f>
        <v>#REF!</v>
      </c>
      <c r="E64" s="24">
        <f>IF('Attendance Sheet'!G79&lt;&gt;0,'Attendance Sheet'!G79,"")</f>
      </c>
      <c r="F64" s="29">
        <f>IF('Attendance Sheet'!H79&lt;&gt;0,'Attendance Sheet'!H79,"")</f>
      </c>
      <c r="G64" s="24">
        <f>IF('Attendance Sheet'!I79&lt;&gt;0,'Attendance Sheet'!I79,"")</f>
      </c>
      <c r="H64" s="34">
        <f>IF(LEN('Attendance Sheet'!L79)=9,5&amp;'Attendance Sheet'!L79,"")</f>
      </c>
      <c r="I64" s="26" t="str">
        <f>'Attendance Sheet'!$J$5</f>
        <v>01</v>
      </c>
      <c r="J64" s="31">
        <f>IF('Attendance Sheet'!F79&lt;&gt;0,'Attendance Sheet'!F79,"")</f>
      </c>
      <c r="K64" s="24">
        <f>'Attendance Sheet'!$A$5</f>
        <v>0</v>
      </c>
      <c r="L64" s="24">
        <f>IF('Attendance Sheet'!K79&lt;&gt;0,'Attendance Sheet'!K79,"")</f>
      </c>
      <c r="M64" s="24">
        <f>IF('Attendance Sheet'!J79&lt;&gt;0,'Attendance Sheet'!J79,"")</f>
      </c>
      <c r="N64" s="29">
        <f>IF('Attendance Sheet'!M79&lt;&gt;0,'Attendance Sheet'!M79,"")</f>
      </c>
      <c r="O64" s="29">
        <f>IF('Attendance Sheet'!N79&lt;&gt;0,'Attendance Sheet'!N79,"")</f>
      </c>
      <c r="P64" s="2">
        <f>COUNTIF('Attendance Sheet'!O79:AS79,"Y")</f>
        <v>0</v>
      </c>
      <c r="Q64" s="18">
        <f t="shared" si="4"/>
        <v>117.96</v>
      </c>
      <c r="R64" s="25">
        <f t="shared" si="3"/>
        <v>0</v>
      </c>
      <c r="S64" s="26" t="str">
        <f>'Attendance Sheet'!$L$7</f>
        <v>DHR</v>
      </c>
      <c r="T64" s="30">
        <f>IF('Attendance Sheet'!O79="y",'Attendance Sheet'!$I$2,"")</f>
      </c>
      <c r="U64" s="30">
        <f>IF('Attendance Sheet'!P79="y",'Attendance Sheet'!$I$2+1,"")</f>
      </c>
      <c r="V64" s="30">
        <f>IF('Attendance Sheet'!Q79="y",'Attendance Sheet'!$I$2+2,"")</f>
      </c>
      <c r="W64" s="30">
        <f>IF('Attendance Sheet'!R79="y",'Attendance Sheet'!$I$2+3,"")</f>
      </c>
      <c r="X64" s="30">
        <f>IF('Attendance Sheet'!S79="y",'Attendance Sheet'!$I$2+4,"")</f>
      </c>
      <c r="Y64" s="30">
        <f>IF('Attendance Sheet'!T79="y",'Attendance Sheet'!$I$2+5,"")</f>
      </c>
      <c r="Z64" s="30">
        <f>IF('Attendance Sheet'!U79="y",'Attendance Sheet'!$I$2+6,"")</f>
      </c>
      <c r="AA64" s="30">
        <f>IF('Attendance Sheet'!V79="y",'Attendance Sheet'!$I$2+7,"")</f>
      </c>
      <c r="AB64" s="30">
        <f>IF('Attendance Sheet'!W79="y",'Attendance Sheet'!$I$2+8,"")</f>
      </c>
      <c r="AC64" s="30">
        <f>IF('Attendance Sheet'!X79="y",'Attendance Sheet'!$I$2+9,"")</f>
      </c>
      <c r="AD64" s="30">
        <f>IF('Attendance Sheet'!Y79="y",'Attendance Sheet'!$I$2+10,"")</f>
      </c>
      <c r="AE64" s="30">
        <f>IF('Attendance Sheet'!Z79="y",'Attendance Sheet'!$I$2+11,"")</f>
      </c>
      <c r="AF64" s="30">
        <f>IF('Attendance Sheet'!AA79="y",'Attendance Sheet'!$I$2+12,"")</f>
      </c>
      <c r="AG64" s="30">
        <f>IF('Attendance Sheet'!AB79="y",'Attendance Sheet'!$I$2+13,"")</f>
      </c>
      <c r="AH64" s="30">
        <f>IF('Attendance Sheet'!AC79="y",'Attendance Sheet'!$I$2+14,"")</f>
      </c>
      <c r="AI64" s="30">
        <f>IF('Attendance Sheet'!AD79="y",'Attendance Sheet'!$I$2+15,"")</f>
      </c>
      <c r="AJ64" s="30">
        <f>IF('Attendance Sheet'!AE79="y",'Attendance Sheet'!$I$2+16,"")</f>
      </c>
      <c r="AK64" s="30">
        <f>IF('Attendance Sheet'!AF79="y",'Attendance Sheet'!$I$2+17,"")</f>
      </c>
      <c r="AL64" s="30">
        <f>IF('Attendance Sheet'!AG79="y",'Attendance Sheet'!$I$2+18,"")</f>
      </c>
      <c r="AM64" s="30">
        <f>IF('Attendance Sheet'!AH79="y",'Attendance Sheet'!$I$2+19,"")</f>
      </c>
      <c r="AN64" s="30">
        <f>IF('Attendance Sheet'!AI79="y",'Attendance Sheet'!$I$2+20,"")</f>
      </c>
      <c r="AO64" s="30">
        <f>IF('Attendance Sheet'!AJ79="y",'Attendance Sheet'!$I$2+21,"")</f>
      </c>
      <c r="AP64" s="30">
        <f>IF('Attendance Sheet'!AK79="y",'Attendance Sheet'!$I$2+22,"")</f>
      </c>
      <c r="AQ64" s="30">
        <f>IF('Attendance Sheet'!AL79="y",'Attendance Sheet'!$I$2+23,"")</f>
      </c>
      <c r="AR64" s="30">
        <f>IF('Attendance Sheet'!AM79="y",'Attendance Sheet'!$I$2+24,"")</f>
      </c>
      <c r="AS64" s="30">
        <f>IF('Attendance Sheet'!AN79="y",'Attendance Sheet'!$I$2+25,"")</f>
      </c>
      <c r="AT64" s="30">
        <f>IF('Attendance Sheet'!AO79="y",'Attendance Sheet'!$I$2+26,"")</f>
      </c>
      <c r="AU64" s="30">
        <f>IF('Attendance Sheet'!AP79="y",'Attendance Sheet'!$I$2+27,"")</f>
      </c>
      <c r="AV64" s="30">
        <f>IF('Attendance Sheet'!AQ79="y",'Attendance Sheet'!$I$2+28,"")</f>
      </c>
      <c r="AW64" s="30">
        <f>IF('Attendance Sheet'!AR79="y",'Attendance Sheet'!$I$2+29,"")</f>
      </c>
      <c r="AX64" s="30">
        <f>IF('Attendance Sheet'!AS79="y",'Attendance Sheet'!$I$2+30,"")</f>
      </c>
    </row>
    <row r="65" spans="1:50" ht="12.75">
      <c r="A65" s="24">
        <f>IF('Attendance Sheet'!A80&lt;&gt;0,'Attendance Sheet'!A80,"")</f>
      </c>
      <c r="B65" s="24">
        <f>IF('Attendance Sheet'!C80&lt;&gt;0,'Attendance Sheet'!C80,"")</f>
      </c>
      <c r="C65" s="24">
        <f>IF('Attendance Sheet'!D80&lt;&gt;0,'Attendance Sheet'!D80,"")</f>
      </c>
      <c r="D65" s="24" t="e">
        <f>IF('Attendance Sheet'!#REF!&lt;&gt;0,'Attendance Sheet'!#REF!,"")</f>
        <v>#REF!</v>
      </c>
      <c r="E65" s="24">
        <f>IF('Attendance Sheet'!G80&lt;&gt;0,'Attendance Sheet'!G80,"")</f>
      </c>
      <c r="F65" s="29">
        <f>IF('Attendance Sheet'!H80&lt;&gt;0,'Attendance Sheet'!H80,"")</f>
      </c>
      <c r="G65" s="24">
        <f>IF('Attendance Sheet'!I80&lt;&gt;0,'Attendance Sheet'!I80,"")</f>
      </c>
      <c r="H65" s="34">
        <f>IF(LEN('Attendance Sheet'!L80)=9,5&amp;'Attendance Sheet'!L80,"")</f>
      </c>
      <c r="I65" s="26" t="str">
        <f>'Attendance Sheet'!$J$5</f>
        <v>01</v>
      </c>
      <c r="J65" s="31">
        <f>IF('Attendance Sheet'!F80&lt;&gt;0,'Attendance Sheet'!F80,"")</f>
      </c>
      <c r="K65" s="24">
        <f>'Attendance Sheet'!$A$5</f>
        <v>0</v>
      </c>
      <c r="L65" s="24">
        <f>IF('Attendance Sheet'!K80&lt;&gt;0,'Attendance Sheet'!K80,"")</f>
      </c>
      <c r="M65" s="24">
        <f>IF('Attendance Sheet'!J80&lt;&gt;0,'Attendance Sheet'!J80,"")</f>
      </c>
      <c r="N65" s="29">
        <f>IF('Attendance Sheet'!M80&lt;&gt;0,'Attendance Sheet'!M80,"")</f>
      </c>
      <c r="O65" s="29">
        <f>IF('Attendance Sheet'!N80&lt;&gt;0,'Attendance Sheet'!N80,"")</f>
      </c>
      <c r="P65" s="2">
        <f>COUNTIF('Attendance Sheet'!O80:AS80,"Y")</f>
        <v>0</v>
      </c>
      <c r="Q65" s="18">
        <f t="shared" si="4"/>
        <v>117.96</v>
      </c>
      <c r="R65" s="25">
        <f t="shared" si="3"/>
        <v>0</v>
      </c>
      <c r="S65" s="26" t="str">
        <f>'Attendance Sheet'!$L$7</f>
        <v>DHR</v>
      </c>
      <c r="T65" s="30">
        <f>IF('Attendance Sheet'!O80="y",'Attendance Sheet'!$I$2,"")</f>
      </c>
      <c r="U65" s="30">
        <f>IF('Attendance Sheet'!P80="y",'Attendance Sheet'!$I$2+1,"")</f>
      </c>
      <c r="V65" s="30">
        <f>IF('Attendance Sheet'!Q80="y",'Attendance Sheet'!$I$2+2,"")</f>
      </c>
      <c r="W65" s="30">
        <f>IF('Attendance Sheet'!R80="y",'Attendance Sheet'!$I$2+3,"")</f>
      </c>
      <c r="X65" s="30">
        <f>IF('Attendance Sheet'!S80="y",'Attendance Sheet'!$I$2+4,"")</f>
      </c>
      <c r="Y65" s="30">
        <f>IF('Attendance Sheet'!T80="y",'Attendance Sheet'!$I$2+5,"")</f>
      </c>
      <c r="Z65" s="30">
        <f>IF('Attendance Sheet'!U80="y",'Attendance Sheet'!$I$2+6,"")</f>
      </c>
      <c r="AA65" s="30">
        <f>IF('Attendance Sheet'!V80="y",'Attendance Sheet'!$I$2+7,"")</f>
      </c>
      <c r="AB65" s="30">
        <f>IF('Attendance Sheet'!W80="y",'Attendance Sheet'!$I$2+8,"")</f>
      </c>
      <c r="AC65" s="30">
        <f>IF('Attendance Sheet'!X80="y",'Attendance Sheet'!$I$2+9,"")</f>
      </c>
      <c r="AD65" s="30">
        <f>IF('Attendance Sheet'!Y80="y",'Attendance Sheet'!$I$2+10,"")</f>
      </c>
      <c r="AE65" s="30">
        <f>IF('Attendance Sheet'!Z80="y",'Attendance Sheet'!$I$2+11,"")</f>
      </c>
      <c r="AF65" s="30">
        <f>IF('Attendance Sheet'!AA80="y",'Attendance Sheet'!$I$2+12,"")</f>
      </c>
      <c r="AG65" s="30">
        <f>IF('Attendance Sheet'!AB80="y",'Attendance Sheet'!$I$2+13,"")</f>
      </c>
      <c r="AH65" s="30">
        <f>IF('Attendance Sheet'!AC80="y",'Attendance Sheet'!$I$2+14,"")</f>
      </c>
      <c r="AI65" s="30">
        <f>IF('Attendance Sheet'!AD80="y",'Attendance Sheet'!$I$2+15,"")</f>
      </c>
      <c r="AJ65" s="30">
        <f>IF('Attendance Sheet'!AE80="y",'Attendance Sheet'!$I$2+16,"")</f>
      </c>
      <c r="AK65" s="30">
        <f>IF('Attendance Sheet'!AF80="y",'Attendance Sheet'!$I$2+17,"")</f>
      </c>
      <c r="AL65" s="30">
        <f>IF('Attendance Sheet'!AG80="y",'Attendance Sheet'!$I$2+18,"")</f>
      </c>
      <c r="AM65" s="30">
        <f>IF('Attendance Sheet'!AH80="y",'Attendance Sheet'!$I$2+19,"")</f>
      </c>
      <c r="AN65" s="30">
        <f>IF('Attendance Sheet'!AI80="y",'Attendance Sheet'!$I$2+20,"")</f>
      </c>
      <c r="AO65" s="30">
        <f>IF('Attendance Sheet'!AJ80="y",'Attendance Sheet'!$I$2+21,"")</f>
      </c>
      <c r="AP65" s="30">
        <f>IF('Attendance Sheet'!AK80="y",'Attendance Sheet'!$I$2+22,"")</f>
      </c>
      <c r="AQ65" s="30">
        <f>IF('Attendance Sheet'!AL80="y",'Attendance Sheet'!$I$2+23,"")</f>
      </c>
      <c r="AR65" s="30">
        <f>IF('Attendance Sheet'!AM80="y",'Attendance Sheet'!$I$2+24,"")</f>
      </c>
      <c r="AS65" s="30">
        <f>IF('Attendance Sheet'!AN80="y",'Attendance Sheet'!$I$2+25,"")</f>
      </c>
      <c r="AT65" s="30">
        <f>IF('Attendance Sheet'!AO80="y",'Attendance Sheet'!$I$2+26,"")</f>
      </c>
      <c r="AU65" s="30">
        <f>IF('Attendance Sheet'!AP80="y",'Attendance Sheet'!$I$2+27,"")</f>
      </c>
      <c r="AV65" s="30">
        <f>IF('Attendance Sheet'!AQ80="y",'Attendance Sheet'!$I$2+28,"")</f>
      </c>
      <c r="AW65" s="30">
        <f>IF('Attendance Sheet'!AR80="y",'Attendance Sheet'!$I$2+29,"")</f>
      </c>
      <c r="AX65" s="30">
        <f>IF('Attendance Sheet'!AS80="y",'Attendance Sheet'!$I$2+30,"")</f>
      </c>
    </row>
    <row r="66" spans="1:50" ht="12.75">
      <c r="A66" s="24">
        <f>IF('Attendance Sheet'!A81&lt;&gt;0,'Attendance Sheet'!A81,"")</f>
      </c>
      <c r="B66" s="24">
        <f>IF('Attendance Sheet'!C81&lt;&gt;0,'Attendance Sheet'!C81,"")</f>
      </c>
      <c r="C66" s="24">
        <f>IF('Attendance Sheet'!D81&lt;&gt;0,'Attendance Sheet'!D81,"")</f>
      </c>
      <c r="D66" s="24" t="e">
        <f>IF('Attendance Sheet'!#REF!&lt;&gt;0,'Attendance Sheet'!#REF!,"")</f>
        <v>#REF!</v>
      </c>
      <c r="E66" s="24">
        <f>IF('Attendance Sheet'!G81&lt;&gt;0,'Attendance Sheet'!G81,"")</f>
      </c>
      <c r="F66" s="29">
        <f>IF('Attendance Sheet'!H81&lt;&gt;0,'Attendance Sheet'!H81,"")</f>
      </c>
      <c r="G66" s="24">
        <f>IF('Attendance Sheet'!I81&lt;&gt;0,'Attendance Sheet'!I81,"")</f>
      </c>
      <c r="H66" s="34">
        <f>IF(LEN('Attendance Sheet'!L81)=9,5&amp;'Attendance Sheet'!L81,"")</f>
      </c>
      <c r="I66" s="26" t="str">
        <f>'Attendance Sheet'!$J$5</f>
        <v>01</v>
      </c>
      <c r="J66" s="31">
        <f>IF('Attendance Sheet'!F81&lt;&gt;0,'Attendance Sheet'!F81,"")</f>
      </c>
      <c r="K66" s="24">
        <f>'Attendance Sheet'!$A$5</f>
        <v>0</v>
      </c>
      <c r="L66" s="24">
        <f>IF('Attendance Sheet'!K81&lt;&gt;0,'Attendance Sheet'!K81,"")</f>
      </c>
      <c r="M66" s="24">
        <f>IF('Attendance Sheet'!J81&lt;&gt;0,'Attendance Sheet'!J81,"")</f>
      </c>
      <c r="N66" s="29">
        <f>IF('Attendance Sheet'!M81&lt;&gt;0,'Attendance Sheet'!M81,"")</f>
      </c>
      <c r="O66" s="29">
        <f>IF('Attendance Sheet'!N81&lt;&gt;0,'Attendance Sheet'!N81,"")</f>
      </c>
      <c r="P66" s="2">
        <f>COUNTIF('Attendance Sheet'!O81:AS81,"Y")</f>
        <v>0</v>
      </c>
      <c r="Q66" s="18">
        <f t="shared" si="4"/>
        <v>117.96</v>
      </c>
      <c r="R66" s="25">
        <f t="shared" si="3"/>
        <v>0</v>
      </c>
      <c r="S66" s="26" t="str">
        <f>'Attendance Sheet'!$L$7</f>
        <v>DHR</v>
      </c>
      <c r="T66" s="30">
        <f>IF('Attendance Sheet'!O81="y",'Attendance Sheet'!$I$2,"")</f>
      </c>
      <c r="U66" s="30">
        <f>IF('Attendance Sheet'!P81="y",'Attendance Sheet'!$I$2+1,"")</f>
      </c>
      <c r="V66" s="30">
        <f>IF('Attendance Sheet'!Q81="y",'Attendance Sheet'!$I$2+2,"")</f>
      </c>
      <c r="W66" s="30">
        <f>IF('Attendance Sheet'!R81="y",'Attendance Sheet'!$I$2+3,"")</f>
      </c>
      <c r="X66" s="30">
        <f>IF('Attendance Sheet'!S81="y",'Attendance Sheet'!$I$2+4,"")</f>
      </c>
      <c r="Y66" s="30">
        <f>IF('Attendance Sheet'!T81="y",'Attendance Sheet'!$I$2+5,"")</f>
      </c>
      <c r="Z66" s="30">
        <f>IF('Attendance Sheet'!U81="y",'Attendance Sheet'!$I$2+6,"")</f>
      </c>
      <c r="AA66" s="30">
        <f>IF('Attendance Sheet'!V81="y",'Attendance Sheet'!$I$2+7,"")</f>
      </c>
      <c r="AB66" s="30">
        <f>IF('Attendance Sheet'!W81="y",'Attendance Sheet'!$I$2+8,"")</f>
      </c>
      <c r="AC66" s="30">
        <f>IF('Attendance Sheet'!X81="y",'Attendance Sheet'!$I$2+9,"")</f>
      </c>
      <c r="AD66" s="30">
        <f>IF('Attendance Sheet'!Y81="y",'Attendance Sheet'!$I$2+10,"")</f>
      </c>
      <c r="AE66" s="30">
        <f>IF('Attendance Sheet'!Z81="y",'Attendance Sheet'!$I$2+11,"")</f>
      </c>
      <c r="AF66" s="30">
        <f>IF('Attendance Sheet'!AA81="y",'Attendance Sheet'!$I$2+12,"")</f>
      </c>
      <c r="AG66" s="30">
        <f>IF('Attendance Sheet'!AB81="y",'Attendance Sheet'!$I$2+13,"")</f>
      </c>
      <c r="AH66" s="30">
        <f>IF('Attendance Sheet'!AC81="y",'Attendance Sheet'!$I$2+14,"")</f>
      </c>
      <c r="AI66" s="30">
        <f>IF('Attendance Sheet'!AD81="y",'Attendance Sheet'!$I$2+15,"")</f>
      </c>
      <c r="AJ66" s="30">
        <f>IF('Attendance Sheet'!AE81="y",'Attendance Sheet'!$I$2+16,"")</f>
      </c>
      <c r="AK66" s="30">
        <f>IF('Attendance Sheet'!AF81="y",'Attendance Sheet'!$I$2+17,"")</f>
      </c>
      <c r="AL66" s="30">
        <f>IF('Attendance Sheet'!AG81="y",'Attendance Sheet'!$I$2+18,"")</f>
      </c>
      <c r="AM66" s="30">
        <f>IF('Attendance Sheet'!AH81="y",'Attendance Sheet'!$I$2+19,"")</f>
      </c>
      <c r="AN66" s="30">
        <f>IF('Attendance Sheet'!AI81="y",'Attendance Sheet'!$I$2+20,"")</f>
      </c>
      <c r="AO66" s="30">
        <f>IF('Attendance Sheet'!AJ81="y",'Attendance Sheet'!$I$2+21,"")</f>
      </c>
      <c r="AP66" s="30">
        <f>IF('Attendance Sheet'!AK81="y",'Attendance Sheet'!$I$2+22,"")</f>
      </c>
      <c r="AQ66" s="30">
        <f>IF('Attendance Sheet'!AL81="y",'Attendance Sheet'!$I$2+23,"")</f>
      </c>
      <c r="AR66" s="30">
        <f>IF('Attendance Sheet'!AM81="y",'Attendance Sheet'!$I$2+24,"")</f>
      </c>
      <c r="AS66" s="30">
        <f>IF('Attendance Sheet'!AN81="y",'Attendance Sheet'!$I$2+25,"")</f>
      </c>
      <c r="AT66" s="30">
        <f>IF('Attendance Sheet'!AO81="y",'Attendance Sheet'!$I$2+26,"")</f>
      </c>
      <c r="AU66" s="30">
        <f>IF('Attendance Sheet'!AP81="y",'Attendance Sheet'!$I$2+27,"")</f>
      </c>
      <c r="AV66" s="30">
        <f>IF('Attendance Sheet'!AQ81="y",'Attendance Sheet'!$I$2+28,"")</f>
      </c>
      <c r="AW66" s="30">
        <f>IF('Attendance Sheet'!AR81="y",'Attendance Sheet'!$I$2+29,"")</f>
      </c>
      <c r="AX66" s="30">
        <f>IF('Attendance Sheet'!AS81="y",'Attendance Sheet'!$I$2+30,"")</f>
      </c>
    </row>
    <row r="67" spans="1:50" ht="12.75">
      <c r="A67" s="24">
        <f>IF('Attendance Sheet'!A82&lt;&gt;0,'Attendance Sheet'!A82,"")</f>
      </c>
      <c r="B67" s="24">
        <f>IF('Attendance Sheet'!C82&lt;&gt;0,'Attendance Sheet'!C82,"")</f>
      </c>
      <c r="C67" s="24">
        <f>IF('Attendance Sheet'!D82&lt;&gt;0,'Attendance Sheet'!D82,"")</f>
      </c>
      <c r="D67" s="24" t="e">
        <f>IF('Attendance Sheet'!#REF!&lt;&gt;0,'Attendance Sheet'!#REF!,"")</f>
        <v>#REF!</v>
      </c>
      <c r="E67" s="24">
        <f>IF('Attendance Sheet'!G82&lt;&gt;0,'Attendance Sheet'!G82,"")</f>
      </c>
      <c r="F67" s="29">
        <f>IF('Attendance Sheet'!H82&lt;&gt;0,'Attendance Sheet'!H82,"")</f>
      </c>
      <c r="G67" s="24">
        <f>IF('Attendance Sheet'!I82&lt;&gt;0,'Attendance Sheet'!I82,"")</f>
      </c>
      <c r="H67" s="34">
        <f>IF(LEN('Attendance Sheet'!L82)=9,5&amp;'Attendance Sheet'!L82,"")</f>
      </c>
      <c r="I67" s="26" t="str">
        <f>'Attendance Sheet'!$J$5</f>
        <v>01</v>
      </c>
      <c r="J67" s="31">
        <f>IF('Attendance Sheet'!F82&lt;&gt;0,'Attendance Sheet'!F82,"")</f>
      </c>
      <c r="K67" s="24">
        <f>'Attendance Sheet'!$A$5</f>
        <v>0</v>
      </c>
      <c r="L67" s="24">
        <f>IF('Attendance Sheet'!K82&lt;&gt;0,'Attendance Sheet'!K82,"")</f>
      </c>
      <c r="M67" s="24">
        <f>IF('Attendance Sheet'!J82&lt;&gt;0,'Attendance Sheet'!J82,"")</f>
      </c>
      <c r="N67" s="29">
        <f>IF('Attendance Sheet'!M82&lt;&gt;0,'Attendance Sheet'!M82,"")</f>
      </c>
      <c r="O67" s="29">
        <f>IF('Attendance Sheet'!N82&lt;&gt;0,'Attendance Sheet'!N82,"")</f>
      </c>
      <c r="P67" s="2">
        <f>COUNTIF('Attendance Sheet'!O82:AS82,"Y")</f>
        <v>0</v>
      </c>
      <c r="Q67" s="18">
        <f t="shared" si="4"/>
        <v>117.96</v>
      </c>
      <c r="R67" s="25">
        <f t="shared" si="3"/>
        <v>0</v>
      </c>
      <c r="S67" s="26" t="str">
        <f>'Attendance Sheet'!$L$7</f>
        <v>DHR</v>
      </c>
      <c r="T67" s="30">
        <f>IF('Attendance Sheet'!O82="y",'Attendance Sheet'!$I$2,"")</f>
      </c>
      <c r="U67" s="30">
        <f>IF('Attendance Sheet'!P82="y",'Attendance Sheet'!$I$2+1,"")</f>
      </c>
      <c r="V67" s="30">
        <f>IF('Attendance Sheet'!Q82="y",'Attendance Sheet'!$I$2+2,"")</f>
      </c>
      <c r="W67" s="30">
        <f>IF('Attendance Sheet'!R82="y",'Attendance Sheet'!$I$2+3,"")</f>
      </c>
      <c r="X67" s="30">
        <f>IF('Attendance Sheet'!S82="y",'Attendance Sheet'!$I$2+4,"")</f>
      </c>
      <c r="Y67" s="30">
        <f>IF('Attendance Sheet'!T82="y",'Attendance Sheet'!$I$2+5,"")</f>
      </c>
      <c r="Z67" s="30">
        <f>IF('Attendance Sheet'!U82="y",'Attendance Sheet'!$I$2+6,"")</f>
      </c>
      <c r="AA67" s="30">
        <f>IF('Attendance Sheet'!V82="y",'Attendance Sheet'!$I$2+7,"")</f>
      </c>
      <c r="AB67" s="30">
        <f>IF('Attendance Sheet'!W82="y",'Attendance Sheet'!$I$2+8,"")</f>
      </c>
      <c r="AC67" s="30">
        <f>IF('Attendance Sheet'!X82="y",'Attendance Sheet'!$I$2+9,"")</f>
      </c>
      <c r="AD67" s="30">
        <f>IF('Attendance Sheet'!Y82="y",'Attendance Sheet'!$I$2+10,"")</f>
      </c>
      <c r="AE67" s="30">
        <f>IF('Attendance Sheet'!Z82="y",'Attendance Sheet'!$I$2+11,"")</f>
      </c>
      <c r="AF67" s="30">
        <f>IF('Attendance Sheet'!AA82="y",'Attendance Sheet'!$I$2+12,"")</f>
      </c>
      <c r="AG67" s="30">
        <f>IF('Attendance Sheet'!AB82="y",'Attendance Sheet'!$I$2+13,"")</f>
      </c>
      <c r="AH67" s="30">
        <f>IF('Attendance Sheet'!AC82="y",'Attendance Sheet'!$I$2+14,"")</f>
      </c>
      <c r="AI67" s="30">
        <f>IF('Attendance Sheet'!AD82="y",'Attendance Sheet'!$I$2+15,"")</f>
      </c>
      <c r="AJ67" s="30">
        <f>IF('Attendance Sheet'!AE82="y",'Attendance Sheet'!$I$2+16,"")</f>
      </c>
      <c r="AK67" s="30">
        <f>IF('Attendance Sheet'!AF82="y",'Attendance Sheet'!$I$2+17,"")</f>
      </c>
      <c r="AL67" s="30">
        <f>IF('Attendance Sheet'!AG82="y",'Attendance Sheet'!$I$2+18,"")</f>
      </c>
      <c r="AM67" s="30">
        <f>IF('Attendance Sheet'!AH82="y",'Attendance Sheet'!$I$2+19,"")</f>
      </c>
      <c r="AN67" s="30">
        <f>IF('Attendance Sheet'!AI82="y",'Attendance Sheet'!$I$2+20,"")</f>
      </c>
      <c r="AO67" s="30">
        <f>IF('Attendance Sheet'!AJ82="y",'Attendance Sheet'!$I$2+21,"")</f>
      </c>
      <c r="AP67" s="30">
        <f>IF('Attendance Sheet'!AK82="y",'Attendance Sheet'!$I$2+22,"")</f>
      </c>
      <c r="AQ67" s="30">
        <f>IF('Attendance Sheet'!AL82="y",'Attendance Sheet'!$I$2+23,"")</f>
      </c>
      <c r="AR67" s="30">
        <f>IF('Attendance Sheet'!AM82="y",'Attendance Sheet'!$I$2+24,"")</f>
      </c>
      <c r="AS67" s="30">
        <f>IF('Attendance Sheet'!AN82="y",'Attendance Sheet'!$I$2+25,"")</f>
      </c>
      <c r="AT67" s="30">
        <f>IF('Attendance Sheet'!AO82="y",'Attendance Sheet'!$I$2+26,"")</f>
      </c>
      <c r="AU67" s="30">
        <f>IF('Attendance Sheet'!AP82="y",'Attendance Sheet'!$I$2+27,"")</f>
      </c>
      <c r="AV67" s="30">
        <f>IF('Attendance Sheet'!AQ82="y",'Attendance Sheet'!$I$2+28,"")</f>
      </c>
      <c r="AW67" s="30">
        <f>IF('Attendance Sheet'!AR82="y",'Attendance Sheet'!$I$2+29,"")</f>
      </c>
      <c r="AX67" s="30">
        <f>IF('Attendance Sheet'!AS82="y",'Attendance Sheet'!$I$2+30,"")</f>
      </c>
    </row>
    <row r="68" spans="1:50" ht="12.75">
      <c r="A68" s="24">
        <f>IF('Attendance Sheet'!A83&lt;&gt;0,'Attendance Sheet'!A83,"")</f>
      </c>
      <c r="B68" s="24">
        <f>IF('Attendance Sheet'!C83&lt;&gt;0,'Attendance Sheet'!C83,"")</f>
      </c>
      <c r="C68" s="24">
        <f>IF('Attendance Sheet'!D83&lt;&gt;0,'Attendance Sheet'!D83,"")</f>
      </c>
      <c r="D68" s="24" t="e">
        <f>IF('Attendance Sheet'!#REF!&lt;&gt;0,'Attendance Sheet'!#REF!,"")</f>
        <v>#REF!</v>
      </c>
      <c r="E68" s="24">
        <f>IF('Attendance Sheet'!G83&lt;&gt;0,'Attendance Sheet'!G83,"")</f>
      </c>
      <c r="F68" s="29">
        <f>IF('Attendance Sheet'!H83&lt;&gt;0,'Attendance Sheet'!H83,"")</f>
      </c>
      <c r="G68" s="24">
        <f>IF('Attendance Sheet'!I83&lt;&gt;0,'Attendance Sheet'!I83,"")</f>
      </c>
      <c r="H68" s="34">
        <f>IF(LEN('Attendance Sheet'!L83)=9,5&amp;'Attendance Sheet'!L83,"")</f>
      </c>
      <c r="I68" s="26" t="str">
        <f>'Attendance Sheet'!$J$5</f>
        <v>01</v>
      </c>
      <c r="J68" s="31">
        <f>IF('Attendance Sheet'!F83&lt;&gt;0,'Attendance Sheet'!F83,"")</f>
      </c>
      <c r="K68" s="24">
        <f>'Attendance Sheet'!$A$5</f>
        <v>0</v>
      </c>
      <c r="L68" s="24">
        <f>IF('Attendance Sheet'!K83&lt;&gt;0,'Attendance Sheet'!K83,"")</f>
      </c>
      <c r="M68" s="24">
        <f>IF('Attendance Sheet'!J83&lt;&gt;0,'Attendance Sheet'!J83,"")</f>
      </c>
      <c r="N68" s="29">
        <f>IF('Attendance Sheet'!M83&lt;&gt;0,'Attendance Sheet'!M83,"")</f>
      </c>
      <c r="O68" s="29">
        <f>IF('Attendance Sheet'!N83&lt;&gt;0,'Attendance Sheet'!N83,"")</f>
      </c>
      <c r="P68" s="2">
        <f>COUNTIF('Attendance Sheet'!O83:AS83,"Y")</f>
        <v>0</v>
      </c>
      <c r="Q68" s="18">
        <f t="shared" si="4"/>
        <v>117.96</v>
      </c>
      <c r="R68" s="25">
        <f t="shared" si="3"/>
        <v>0</v>
      </c>
      <c r="S68" s="26" t="str">
        <f>'Attendance Sheet'!$L$7</f>
        <v>DHR</v>
      </c>
      <c r="T68" s="30">
        <f>IF('Attendance Sheet'!O83="y",'Attendance Sheet'!$I$2,"")</f>
      </c>
      <c r="U68" s="30">
        <f>IF('Attendance Sheet'!P83="y",'Attendance Sheet'!$I$2+1,"")</f>
      </c>
      <c r="V68" s="30">
        <f>IF('Attendance Sheet'!Q83="y",'Attendance Sheet'!$I$2+2,"")</f>
      </c>
      <c r="W68" s="30">
        <f>IF('Attendance Sheet'!R83="y",'Attendance Sheet'!$I$2+3,"")</f>
      </c>
      <c r="X68" s="30">
        <f>IF('Attendance Sheet'!S83="y",'Attendance Sheet'!$I$2+4,"")</f>
      </c>
      <c r="Y68" s="30">
        <f>IF('Attendance Sheet'!T83="y",'Attendance Sheet'!$I$2+5,"")</f>
      </c>
      <c r="Z68" s="30">
        <f>IF('Attendance Sheet'!U83="y",'Attendance Sheet'!$I$2+6,"")</f>
      </c>
      <c r="AA68" s="30">
        <f>IF('Attendance Sheet'!V83="y",'Attendance Sheet'!$I$2+7,"")</f>
      </c>
      <c r="AB68" s="30">
        <f>IF('Attendance Sheet'!W83="y",'Attendance Sheet'!$I$2+8,"")</f>
      </c>
      <c r="AC68" s="30">
        <f>IF('Attendance Sheet'!X83="y",'Attendance Sheet'!$I$2+9,"")</f>
      </c>
      <c r="AD68" s="30">
        <f>IF('Attendance Sheet'!Y83="y",'Attendance Sheet'!$I$2+10,"")</f>
      </c>
      <c r="AE68" s="30">
        <f>IF('Attendance Sheet'!Z83="y",'Attendance Sheet'!$I$2+11,"")</f>
      </c>
      <c r="AF68" s="30">
        <f>IF('Attendance Sheet'!AA83="y",'Attendance Sheet'!$I$2+12,"")</f>
      </c>
      <c r="AG68" s="30">
        <f>IF('Attendance Sheet'!AB83="y",'Attendance Sheet'!$I$2+13,"")</f>
      </c>
      <c r="AH68" s="30">
        <f>IF('Attendance Sheet'!AC83="y",'Attendance Sheet'!$I$2+14,"")</f>
      </c>
      <c r="AI68" s="30">
        <f>IF('Attendance Sheet'!AD83="y",'Attendance Sheet'!$I$2+15,"")</f>
      </c>
      <c r="AJ68" s="30">
        <f>IF('Attendance Sheet'!AE83="y",'Attendance Sheet'!$I$2+16,"")</f>
      </c>
      <c r="AK68" s="30">
        <f>IF('Attendance Sheet'!AF83="y",'Attendance Sheet'!$I$2+17,"")</f>
      </c>
      <c r="AL68" s="30">
        <f>IF('Attendance Sheet'!AG83="y",'Attendance Sheet'!$I$2+18,"")</f>
      </c>
      <c r="AM68" s="30">
        <f>IF('Attendance Sheet'!AH83="y",'Attendance Sheet'!$I$2+19,"")</f>
      </c>
      <c r="AN68" s="30">
        <f>IF('Attendance Sheet'!AI83="y",'Attendance Sheet'!$I$2+20,"")</f>
      </c>
      <c r="AO68" s="30">
        <f>IF('Attendance Sheet'!AJ83="y",'Attendance Sheet'!$I$2+21,"")</f>
      </c>
      <c r="AP68" s="30">
        <f>IF('Attendance Sheet'!AK83="y",'Attendance Sheet'!$I$2+22,"")</f>
      </c>
      <c r="AQ68" s="30">
        <f>IF('Attendance Sheet'!AL83="y",'Attendance Sheet'!$I$2+23,"")</f>
      </c>
      <c r="AR68" s="30">
        <f>IF('Attendance Sheet'!AM83="y",'Attendance Sheet'!$I$2+24,"")</f>
      </c>
      <c r="AS68" s="30">
        <f>IF('Attendance Sheet'!AN83="y",'Attendance Sheet'!$I$2+25,"")</f>
      </c>
      <c r="AT68" s="30">
        <f>IF('Attendance Sheet'!AO83="y",'Attendance Sheet'!$I$2+26,"")</f>
      </c>
      <c r="AU68" s="30">
        <f>IF('Attendance Sheet'!AP83="y",'Attendance Sheet'!$I$2+27,"")</f>
      </c>
      <c r="AV68" s="30">
        <f>IF('Attendance Sheet'!AQ83="y",'Attendance Sheet'!$I$2+28,"")</f>
      </c>
      <c r="AW68" s="30">
        <f>IF('Attendance Sheet'!AR83="y",'Attendance Sheet'!$I$2+29,"")</f>
      </c>
      <c r="AX68" s="30">
        <f>IF('Attendance Sheet'!AS83="y",'Attendance Sheet'!$I$2+30,"")</f>
      </c>
    </row>
    <row r="69" spans="1:50" ht="12.75">
      <c r="A69" s="24">
        <f>IF('Attendance Sheet'!A84&lt;&gt;0,'Attendance Sheet'!A84,"")</f>
      </c>
      <c r="B69" s="24">
        <f>IF('Attendance Sheet'!C84&lt;&gt;0,'Attendance Sheet'!C84,"")</f>
      </c>
      <c r="C69" s="24">
        <f>IF('Attendance Sheet'!D84&lt;&gt;0,'Attendance Sheet'!D84,"")</f>
      </c>
      <c r="D69" s="24" t="e">
        <f>IF('Attendance Sheet'!#REF!&lt;&gt;0,'Attendance Sheet'!#REF!,"")</f>
        <v>#REF!</v>
      </c>
      <c r="E69" s="24">
        <f>IF('Attendance Sheet'!G84&lt;&gt;0,'Attendance Sheet'!G84,"")</f>
      </c>
      <c r="F69" s="29">
        <f>IF('Attendance Sheet'!H84&lt;&gt;0,'Attendance Sheet'!H84,"")</f>
      </c>
      <c r="G69" s="24">
        <f>IF('Attendance Sheet'!I84&lt;&gt;0,'Attendance Sheet'!I84,"")</f>
      </c>
      <c r="H69" s="34">
        <f>IF(LEN('Attendance Sheet'!L84)=9,5&amp;'Attendance Sheet'!L84,"")</f>
      </c>
      <c r="I69" s="26" t="str">
        <f>'Attendance Sheet'!$J$5</f>
        <v>01</v>
      </c>
      <c r="J69" s="31">
        <f>IF('Attendance Sheet'!F84&lt;&gt;0,'Attendance Sheet'!F84,"")</f>
      </c>
      <c r="K69" s="24">
        <f>'Attendance Sheet'!$A$5</f>
        <v>0</v>
      </c>
      <c r="L69" s="24">
        <f>IF('Attendance Sheet'!K84&lt;&gt;0,'Attendance Sheet'!K84,"")</f>
      </c>
      <c r="M69" s="24">
        <f>IF('Attendance Sheet'!J84&lt;&gt;0,'Attendance Sheet'!J84,"")</f>
      </c>
      <c r="N69" s="29">
        <f>IF('Attendance Sheet'!M84&lt;&gt;0,'Attendance Sheet'!M84,"")</f>
      </c>
      <c r="O69" s="29">
        <f>IF('Attendance Sheet'!N84&lt;&gt;0,'Attendance Sheet'!N84,"")</f>
      </c>
      <c r="P69" s="2">
        <f>COUNTIF('Attendance Sheet'!O84:AS84,"Y")</f>
        <v>0</v>
      </c>
      <c r="Q69" s="18">
        <f t="shared" si="4"/>
        <v>117.96</v>
      </c>
      <c r="R69" s="25">
        <f t="shared" si="3"/>
        <v>0</v>
      </c>
      <c r="S69" s="26" t="str">
        <f>'Attendance Sheet'!$L$7</f>
        <v>DHR</v>
      </c>
      <c r="T69" s="30">
        <f>IF('Attendance Sheet'!O84="y",'Attendance Sheet'!$I$2,"")</f>
      </c>
      <c r="U69" s="30">
        <f>IF('Attendance Sheet'!P84="y",'Attendance Sheet'!$I$2+1,"")</f>
      </c>
      <c r="V69" s="30">
        <f>IF('Attendance Sheet'!Q84="y",'Attendance Sheet'!$I$2+2,"")</f>
      </c>
      <c r="W69" s="30">
        <f>IF('Attendance Sheet'!R84="y",'Attendance Sheet'!$I$2+3,"")</f>
      </c>
      <c r="X69" s="30">
        <f>IF('Attendance Sheet'!S84="y",'Attendance Sheet'!$I$2+4,"")</f>
      </c>
      <c r="Y69" s="30">
        <f>IF('Attendance Sheet'!T84="y",'Attendance Sheet'!$I$2+5,"")</f>
      </c>
      <c r="Z69" s="30">
        <f>IF('Attendance Sheet'!U84="y",'Attendance Sheet'!$I$2+6,"")</f>
      </c>
      <c r="AA69" s="30">
        <f>IF('Attendance Sheet'!V84="y",'Attendance Sheet'!$I$2+7,"")</f>
      </c>
      <c r="AB69" s="30">
        <f>IF('Attendance Sheet'!W84="y",'Attendance Sheet'!$I$2+8,"")</f>
      </c>
      <c r="AC69" s="30">
        <f>IF('Attendance Sheet'!X84="y",'Attendance Sheet'!$I$2+9,"")</f>
      </c>
      <c r="AD69" s="30">
        <f>IF('Attendance Sheet'!Y84="y",'Attendance Sheet'!$I$2+10,"")</f>
      </c>
      <c r="AE69" s="30">
        <f>IF('Attendance Sheet'!Z84="y",'Attendance Sheet'!$I$2+11,"")</f>
      </c>
      <c r="AF69" s="30">
        <f>IF('Attendance Sheet'!AA84="y",'Attendance Sheet'!$I$2+12,"")</f>
      </c>
      <c r="AG69" s="30">
        <f>IF('Attendance Sheet'!AB84="y",'Attendance Sheet'!$I$2+13,"")</f>
      </c>
      <c r="AH69" s="30">
        <f>IF('Attendance Sheet'!AC84="y",'Attendance Sheet'!$I$2+14,"")</f>
      </c>
      <c r="AI69" s="30">
        <f>IF('Attendance Sheet'!AD84="y",'Attendance Sheet'!$I$2+15,"")</f>
      </c>
      <c r="AJ69" s="30">
        <f>IF('Attendance Sheet'!AE84="y",'Attendance Sheet'!$I$2+16,"")</f>
      </c>
      <c r="AK69" s="30">
        <f>IF('Attendance Sheet'!AF84="y",'Attendance Sheet'!$I$2+17,"")</f>
      </c>
      <c r="AL69" s="30">
        <f>IF('Attendance Sheet'!AG84="y",'Attendance Sheet'!$I$2+18,"")</f>
      </c>
      <c r="AM69" s="30">
        <f>IF('Attendance Sheet'!AH84="y",'Attendance Sheet'!$I$2+19,"")</f>
      </c>
      <c r="AN69" s="30">
        <f>IF('Attendance Sheet'!AI84="y",'Attendance Sheet'!$I$2+20,"")</f>
      </c>
      <c r="AO69" s="30">
        <f>IF('Attendance Sheet'!AJ84="y",'Attendance Sheet'!$I$2+21,"")</f>
      </c>
      <c r="AP69" s="30">
        <f>IF('Attendance Sheet'!AK84="y",'Attendance Sheet'!$I$2+22,"")</f>
      </c>
      <c r="AQ69" s="30">
        <f>IF('Attendance Sheet'!AL84="y",'Attendance Sheet'!$I$2+23,"")</f>
      </c>
      <c r="AR69" s="30">
        <f>IF('Attendance Sheet'!AM84="y",'Attendance Sheet'!$I$2+24,"")</f>
      </c>
      <c r="AS69" s="30">
        <f>IF('Attendance Sheet'!AN84="y",'Attendance Sheet'!$I$2+25,"")</f>
      </c>
      <c r="AT69" s="30">
        <f>IF('Attendance Sheet'!AO84="y",'Attendance Sheet'!$I$2+26,"")</f>
      </c>
      <c r="AU69" s="30">
        <f>IF('Attendance Sheet'!AP84="y",'Attendance Sheet'!$I$2+27,"")</f>
      </c>
      <c r="AV69" s="30">
        <f>IF('Attendance Sheet'!AQ84="y",'Attendance Sheet'!$I$2+28,"")</f>
      </c>
      <c r="AW69" s="30">
        <f>IF('Attendance Sheet'!AR84="y",'Attendance Sheet'!$I$2+29,"")</f>
      </c>
      <c r="AX69" s="30">
        <f>IF('Attendance Sheet'!AS84="y",'Attendance Sheet'!$I$2+30,"")</f>
      </c>
    </row>
    <row r="70" spans="1:50" ht="12.75">
      <c r="A70" s="24">
        <f>IF('Attendance Sheet'!A85&lt;&gt;0,'Attendance Sheet'!A85,"")</f>
      </c>
      <c r="B70" s="24">
        <f>IF('Attendance Sheet'!C85&lt;&gt;0,'Attendance Sheet'!C85,"")</f>
      </c>
      <c r="C70" s="24">
        <f>IF('Attendance Sheet'!D85&lt;&gt;0,'Attendance Sheet'!D85,"")</f>
      </c>
      <c r="D70" s="24" t="e">
        <f>IF('Attendance Sheet'!#REF!&lt;&gt;0,'Attendance Sheet'!#REF!,"")</f>
        <v>#REF!</v>
      </c>
      <c r="E70" s="24">
        <f>IF('Attendance Sheet'!G85&lt;&gt;0,'Attendance Sheet'!G85,"")</f>
      </c>
      <c r="F70" s="29">
        <f>IF('Attendance Sheet'!H85&lt;&gt;0,'Attendance Sheet'!H85,"")</f>
      </c>
      <c r="G70" s="24">
        <f>IF('Attendance Sheet'!I85&lt;&gt;0,'Attendance Sheet'!I85,"")</f>
      </c>
      <c r="H70" s="34">
        <f>IF(LEN('Attendance Sheet'!L85)=9,5&amp;'Attendance Sheet'!L85,"")</f>
      </c>
      <c r="I70" s="26" t="str">
        <f>'Attendance Sheet'!$J$5</f>
        <v>01</v>
      </c>
      <c r="J70" s="31">
        <f>IF('Attendance Sheet'!F85&lt;&gt;0,'Attendance Sheet'!F85,"")</f>
      </c>
      <c r="K70" s="24">
        <f>'Attendance Sheet'!$A$5</f>
        <v>0</v>
      </c>
      <c r="L70" s="24">
        <f>IF('Attendance Sheet'!K85&lt;&gt;0,'Attendance Sheet'!K85,"")</f>
      </c>
      <c r="M70" s="24">
        <f>IF('Attendance Sheet'!J85&lt;&gt;0,'Attendance Sheet'!J85,"")</f>
      </c>
      <c r="N70" s="29">
        <f>IF('Attendance Sheet'!M85&lt;&gt;0,'Attendance Sheet'!M85,"")</f>
      </c>
      <c r="O70" s="29">
        <f>IF('Attendance Sheet'!N85&lt;&gt;0,'Attendance Sheet'!N85,"")</f>
      </c>
      <c r="P70" s="2">
        <f>COUNTIF('Attendance Sheet'!O85:AS85,"Y")</f>
        <v>0</v>
      </c>
      <c r="Q70" s="18">
        <f t="shared" si="4"/>
        <v>117.96</v>
      </c>
      <c r="R70" s="25">
        <f>Q70*P70</f>
        <v>0</v>
      </c>
      <c r="S70" s="26" t="str">
        <f>'Attendance Sheet'!$L$7</f>
        <v>DHR</v>
      </c>
      <c r="T70" s="30">
        <f>IF('Attendance Sheet'!O85="y",'Attendance Sheet'!$I$2,"")</f>
      </c>
      <c r="U70" s="30">
        <f>IF('Attendance Sheet'!P85="y",'Attendance Sheet'!$I$2+1,"")</f>
      </c>
      <c r="V70" s="30">
        <f>IF('Attendance Sheet'!Q85="y",'Attendance Sheet'!$I$2+2,"")</f>
      </c>
      <c r="W70" s="30">
        <f>IF('Attendance Sheet'!R85="y",'Attendance Sheet'!$I$2+3,"")</f>
      </c>
      <c r="X70" s="30">
        <f>IF('Attendance Sheet'!S85="y",'Attendance Sheet'!$I$2+4,"")</f>
      </c>
      <c r="Y70" s="30">
        <f>IF('Attendance Sheet'!T85="y",'Attendance Sheet'!$I$2+5,"")</f>
      </c>
      <c r="Z70" s="30">
        <f>IF('Attendance Sheet'!U85="y",'Attendance Sheet'!$I$2+6,"")</f>
      </c>
      <c r="AA70" s="30">
        <f>IF('Attendance Sheet'!V85="y",'Attendance Sheet'!$I$2+7,"")</f>
      </c>
      <c r="AB70" s="30">
        <f>IF('Attendance Sheet'!W85="y",'Attendance Sheet'!$I$2+8,"")</f>
      </c>
      <c r="AC70" s="30">
        <f>IF('Attendance Sheet'!X85="y",'Attendance Sheet'!$I$2+9,"")</f>
      </c>
      <c r="AD70" s="30">
        <f>IF('Attendance Sheet'!Y85="y",'Attendance Sheet'!$I$2+10,"")</f>
      </c>
      <c r="AE70" s="30">
        <f>IF('Attendance Sheet'!Z85="y",'Attendance Sheet'!$I$2+11,"")</f>
      </c>
      <c r="AF70" s="30">
        <f>IF('Attendance Sheet'!AA85="y",'Attendance Sheet'!$I$2+12,"")</f>
      </c>
      <c r="AG70" s="30">
        <f>IF('Attendance Sheet'!AB85="y",'Attendance Sheet'!$I$2+13,"")</f>
      </c>
      <c r="AH70" s="30">
        <f>IF('Attendance Sheet'!AC85="y",'Attendance Sheet'!$I$2+14,"")</f>
      </c>
      <c r="AI70" s="30">
        <f>IF('Attendance Sheet'!AD85="y",'Attendance Sheet'!$I$2+15,"")</f>
      </c>
      <c r="AJ70" s="30">
        <f>IF('Attendance Sheet'!AE85="y",'Attendance Sheet'!$I$2+16,"")</f>
      </c>
      <c r="AK70" s="30">
        <f>IF('Attendance Sheet'!AF85="y",'Attendance Sheet'!$I$2+17,"")</f>
      </c>
      <c r="AL70" s="30">
        <f>IF('Attendance Sheet'!AG85="y",'Attendance Sheet'!$I$2+18,"")</f>
      </c>
      <c r="AM70" s="30">
        <f>IF('Attendance Sheet'!AH85="y",'Attendance Sheet'!$I$2+19,"")</f>
      </c>
      <c r="AN70" s="30">
        <f>IF('Attendance Sheet'!AI85="y",'Attendance Sheet'!$I$2+20,"")</f>
      </c>
      <c r="AO70" s="30">
        <f>IF('Attendance Sheet'!AJ85="y",'Attendance Sheet'!$I$2+21,"")</f>
      </c>
      <c r="AP70" s="30">
        <f>IF('Attendance Sheet'!AK85="y",'Attendance Sheet'!$I$2+22,"")</f>
      </c>
      <c r="AQ70" s="30">
        <f>IF('Attendance Sheet'!AL85="y",'Attendance Sheet'!$I$2+23,"")</f>
      </c>
      <c r="AR70" s="30">
        <f>IF('Attendance Sheet'!AM85="y",'Attendance Sheet'!$I$2+24,"")</f>
      </c>
      <c r="AS70" s="30">
        <f>IF('Attendance Sheet'!AN85="y",'Attendance Sheet'!$I$2+25,"")</f>
      </c>
      <c r="AT70" s="30">
        <f>IF('Attendance Sheet'!AO85="y",'Attendance Sheet'!$I$2+26,"")</f>
      </c>
      <c r="AU70" s="30">
        <f>IF('Attendance Sheet'!AP85="y",'Attendance Sheet'!$I$2+27,"")</f>
      </c>
      <c r="AV70" s="30">
        <f>IF('Attendance Sheet'!AQ85="y",'Attendance Sheet'!$I$2+28,"")</f>
      </c>
      <c r="AW70" s="30">
        <f>IF('Attendance Sheet'!AR85="y",'Attendance Sheet'!$I$2+29,"")</f>
      </c>
      <c r="AX70" s="30">
        <f>IF('Attendance Sheet'!AS85="y",'Attendance Sheet'!$I$2+30,"")</f>
      </c>
    </row>
    <row r="71" spans="1:50" ht="12.75">
      <c r="A71" s="24"/>
      <c r="I71" s="26" t="str">
        <f>'Attendance Sheet'!$J$5</f>
        <v>01</v>
      </c>
      <c r="J71" s="31">
        <f>IF('Attendance Sheet'!F86&lt;&gt;0,'Attendance Sheet'!F86,"")</f>
      </c>
      <c r="K71" s="24">
        <f>'Attendance Sheet'!$A$5</f>
        <v>0</v>
      </c>
      <c r="L71" s="24">
        <f>IF('Attendance Sheet'!K86&lt;&gt;0,'Attendance Sheet'!K86,"")</f>
      </c>
      <c r="M71" s="24">
        <f>IF('Attendance Sheet'!J86&lt;&gt;0,'Attendance Sheet'!J86,"")</f>
      </c>
      <c r="N71" s="29">
        <f>IF('Attendance Sheet'!M86&lt;&gt;0,'Attendance Sheet'!M86,"")</f>
      </c>
      <c r="O71" s="29">
        <f>IF('Attendance Sheet'!N86&lt;&gt;0,'Attendance Sheet'!N86,"")</f>
      </c>
      <c r="P71" s="2">
        <f>COUNTIF('Attendance Sheet'!O86:AS86,"Y")</f>
        <v>0</v>
      </c>
      <c r="Q71" s="18">
        <f>IF(M71="TFC",55.27,117.96)</f>
        <v>117.96</v>
      </c>
      <c r="R71" s="25">
        <f>Q71*P71</f>
        <v>0</v>
      </c>
      <c r="S71" s="26" t="str">
        <f>'Attendance Sheet'!$L$7</f>
        <v>DHR</v>
      </c>
      <c r="T71" s="30">
        <f>IF('Attendance Sheet'!O86="y",'Attendance Sheet'!$I$2,"")</f>
      </c>
      <c r="U71" s="30">
        <f>IF('Attendance Sheet'!P86="y",'Attendance Sheet'!$I$2+1,"")</f>
      </c>
      <c r="V71" s="30">
        <f>IF('Attendance Sheet'!Q86="y",'Attendance Sheet'!$I$2+2,"")</f>
      </c>
      <c r="W71" s="30">
        <f>IF('Attendance Sheet'!R86="y",'Attendance Sheet'!$I$2+3,"")</f>
      </c>
      <c r="X71" s="30">
        <f>IF('Attendance Sheet'!S86="y",'Attendance Sheet'!$I$2+4,"")</f>
      </c>
      <c r="Y71" s="30">
        <f>IF('Attendance Sheet'!T86="y",'Attendance Sheet'!$I$2+5,"")</f>
      </c>
      <c r="Z71" s="30">
        <f>IF('Attendance Sheet'!U86="y",'Attendance Sheet'!$I$2+6,"")</f>
      </c>
      <c r="AA71" s="30">
        <f>IF('Attendance Sheet'!V86="y",'Attendance Sheet'!$I$2+7,"")</f>
      </c>
      <c r="AB71" s="30">
        <f>IF('Attendance Sheet'!W86="y",'Attendance Sheet'!$I$2+8,"")</f>
      </c>
      <c r="AC71" s="30">
        <f>IF('Attendance Sheet'!X86="y",'Attendance Sheet'!$I$2+9,"")</f>
      </c>
      <c r="AD71" s="30">
        <f>IF('Attendance Sheet'!Y86="y",'Attendance Sheet'!$I$2+10,"")</f>
      </c>
      <c r="AE71" s="30">
        <f>IF('Attendance Sheet'!Z86="y",'Attendance Sheet'!$I$2+11,"")</f>
      </c>
      <c r="AF71" s="30">
        <f>IF('Attendance Sheet'!AA86="y",'Attendance Sheet'!$I$2+12,"")</f>
      </c>
      <c r="AG71" s="30">
        <f>IF('Attendance Sheet'!AB86="y",'Attendance Sheet'!$I$2+13,"")</f>
      </c>
      <c r="AH71" s="30">
        <f>IF('Attendance Sheet'!AC86="y",'Attendance Sheet'!$I$2+14,"")</f>
      </c>
      <c r="AI71" s="30">
        <f>IF('Attendance Sheet'!AD86="y",'Attendance Sheet'!$I$2+15,"")</f>
      </c>
      <c r="AJ71" s="30">
        <f>IF('Attendance Sheet'!AE86="y",'Attendance Sheet'!$I$2+16,"")</f>
      </c>
      <c r="AK71" s="30">
        <f>IF('Attendance Sheet'!AF86="y",'Attendance Sheet'!$I$2+17,"")</f>
      </c>
      <c r="AL71" s="30">
        <f>IF('Attendance Sheet'!AG86="y",'Attendance Sheet'!$I$2+18,"")</f>
      </c>
      <c r="AM71" s="30">
        <f>IF('Attendance Sheet'!AH86="y",'Attendance Sheet'!$I$2+19,"")</f>
      </c>
      <c r="AN71" s="30">
        <f>IF('Attendance Sheet'!AI86="y",'Attendance Sheet'!$I$2+20,"")</f>
      </c>
      <c r="AO71" s="30">
        <f>IF('Attendance Sheet'!AJ86="y",'Attendance Sheet'!$I$2+21,"")</f>
      </c>
      <c r="AP71" s="30">
        <f>IF('Attendance Sheet'!AK86="y",'Attendance Sheet'!$I$2+22,"")</f>
      </c>
      <c r="AQ71" s="30">
        <f>IF('Attendance Sheet'!AL86="y",'Attendance Sheet'!$I$2+23,"")</f>
      </c>
      <c r="AR71" s="30">
        <f>IF('Attendance Sheet'!AM86="y",'Attendance Sheet'!$I$2+24,"")</f>
      </c>
      <c r="AS71" s="30">
        <f>IF('Attendance Sheet'!AN86="y",'Attendance Sheet'!$I$2+25,"")</f>
      </c>
      <c r="AT71" s="30">
        <f>IF('Attendance Sheet'!AO86="y",'Attendance Sheet'!$I$2+26,"")</f>
      </c>
      <c r="AU71" s="30">
        <f>IF('Attendance Sheet'!AP86="y",'Attendance Sheet'!$I$2+27,"")</f>
      </c>
      <c r="AV71" s="30">
        <f>IF('Attendance Sheet'!AQ86="y",'Attendance Sheet'!$I$2+28,"")</f>
      </c>
      <c r="AW71" s="30">
        <f>IF('Attendance Sheet'!AR86="y",'Attendance Sheet'!$I$2+29,"")</f>
      </c>
      <c r="AX71" s="30">
        <f>IF('Attendance Sheet'!AS86="y",'Attendance Sheet'!$I$2+30,"")</f>
      </c>
    </row>
    <row r="72" spans="1:50" ht="12.75">
      <c r="A72" s="24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1:50" ht="12.75">
      <c r="A73" s="24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1:50" ht="12.75">
      <c r="A74" s="24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1:50" ht="12.75">
      <c r="A75" s="24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 spans="1:50" ht="12.75">
      <c r="A76" s="24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</row>
    <row r="77" spans="1:50" ht="12.75">
      <c r="A77" s="24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</row>
    <row r="78" spans="1:50" ht="12.75">
      <c r="A78" s="24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</row>
    <row r="79" spans="1:50" ht="12.75">
      <c r="A79" s="24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</row>
    <row r="80" spans="1:50" ht="12.75">
      <c r="A80" s="24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</row>
    <row r="81" spans="1:50" ht="12.75">
      <c r="A81" s="24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</row>
    <row r="82" spans="1:50" ht="12.75">
      <c r="A82" s="24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</row>
    <row r="83" spans="1:50" ht="12.75">
      <c r="A83" s="24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</row>
    <row r="84" spans="1:50" ht="12.75">
      <c r="A84" s="24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1:50" ht="12.75">
      <c r="A85" s="24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1:50" ht="12.75">
      <c r="A86" s="24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1:50" ht="12.75">
      <c r="A87" s="24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:50" ht="12.75">
      <c r="A88" s="24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1:50" ht="12.75">
      <c r="A89" s="24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1:50" ht="12.75">
      <c r="A90" s="24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1:50" ht="12.75">
      <c r="A91" s="24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1:50" ht="12.75">
      <c r="A92" s="24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1:50" ht="12.75">
      <c r="A93" s="24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1:50" ht="12.75">
      <c r="A94" s="24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  <row r="95" spans="1:50" ht="12.75">
      <c r="A95" s="24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</row>
    <row r="96" spans="20:50" ht="12.75"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</row>
    <row r="97" spans="20:50" ht="12.75"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</row>
    <row r="98" spans="20:50" ht="12.75"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</row>
    <row r="99" spans="20:50" ht="12.75"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</row>
    <row r="100" spans="20:50" ht="12.75"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</row>
    <row r="101" spans="20:50" ht="12.75"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</row>
    <row r="102" spans="20:50" ht="12.75"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</row>
    <row r="103" spans="20:50" ht="12.75"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</row>
    <row r="104" spans="20:50" ht="12.75"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</row>
    <row r="105" spans="20:50" ht="12.75"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</row>
    <row r="106" spans="20:50" ht="12.75"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</row>
    <row r="107" spans="20:50" ht="12.75"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</row>
    <row r="108" spans="20:50" ht="12.75"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</row>
    <row r="109" spans="20:50" ht="12.75"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</row>
    <row r="110" spans="20:50" ht="12.75"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</row>
    <row r="111" spans="20:50" ht="12.75"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</row>
    <row r="112" spans="20:50" ht="12.75"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</row>
    <row r="113" spans="20:50" ht="12.75"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</row>
    <row r="114" spans="20:50" ht="12.75"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</row>
    <row r="115" spans="20:50" ht="12.75"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</row>
    <row r="116" spans="20:50" ht="12.75"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</row>
    <row r="117" spans="20:50" ht="12.75"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</row>
    <row r="118" spans="20:50" ht="12.75"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</row>
    <row r="119" spans="20:50" ht="12.75"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</row>
    <row r="120" spans="20:50" ht="12.75"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</row>
    <row r="121" spans="20:50" ht="12.75"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</row>
    <row r="122" spans="20:50" ht="12.75"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</row>
    <row r="123" spans="20:50" ht="12.75"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</row>
    <row r="124" spans="20:50" ht="12.75"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</row>
    <row r="125" spans="20:50" ht="12.75"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spans="20:50" ht="12.75"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</row>
    <row r="127" spans="20:50" ht="12.75"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</row>
    <row r="128" spans="20:50" ht="12.75"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</row>
    <row r="129" spans="20:50" ht="12.75"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</row>
    <row r="130" spans="20:50" ht="12.75"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</row>
    <row r="131" spans="20:50" ht="12.75"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</row>
    <row r="132" spans="20:50" ht="12.75"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</row>
    <row r="133" spans="20:50" ht="12.75"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</row>
    <row r="134" spans="20:50" ht="12.75"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</row>
    <row r="135" spans="20:50" ht="12.75"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</row>
    <row r="136" spans="20:50" ht="12.75"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</row>
    <row r="137" spans="20:50" ht="12.75"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</row>
  </sheetData>
  <sheetProtection/>
  <mergeCells count="21">
    <mergeCell ref="Q4:Q5"/>
    <mergeCell ref="S4:S5"/>
    <mergeCell ref="R4:R5"/>
    <mergeCell ref="P4:P5"/>
    <mergeCell ref="O4:O5"/>
    <mergeCell ref="J4:J5"/>
    <mergeCell ref="I4:I5"/>
    <mergeCell ref="K4:K5"/>
    <mergeCell ref="F4:F5"/>
    <mergeCell ref="H4:H5"/>
    <mergeCell ref="AH2:AL2"/>
    <mergeCell ref="P2:Q2"/>
    <mergeCell ref="L4:L5"/>
    <mergeCell ref="M4:M5"/>
    <mergeCell ref="N4:N5"/>
    <mergeCell ref="A4:A5"/>
    <mergeCell ref="B4:B5"/>
    <mergeCell ref="C4:C5"/>
    <mergeCell ref="D4:D5"/>
    <mergeCell ref="E4:E5"/>
    <mergeCell ref="G4:G5"/>
  </mergeCells>
  <printOptions/>
  <pageMargins left="0.75" right="0.75" top="1" bottom="1" header="0.5" footer="0.5"/>
  <pageSetup firstPageNumber="1" useFirstPageNumber="1"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JohnsonS</cp:lastModifiedBy>
  <cp:lastPrinted>2012-02-24T20:47:36Z</cp:lastPrinted>
  <dcterms:created xsi:type="dcterms:W3CDTF">2011-07-07T16:42:20Z</dcterms:created>
  <dcterms:modified xsi:type="dcterms:W3CDTF">2012-05-24T19:37:45Z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